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893A2CC-9506-4F30-9561-5CF5702B2801}" xr6:coauthVersionLast="37" xr6:coauthVersionMax="37" xr10:uidLastSave="{00000000-0000-0000-0000-000000000000}"/>
  <bookViews>
    <workbookView xWindow="0" yWindow="0" windowWidth="15180" windowHeight="11130" xr2:uid="{00000000-000D-0000-FFFF-FFFF00000000}"/>
  </bookViews>
  <sheets>
    <sheet name="Лист1" sheetId="1" r:id="rId1"/>
  </sheets>
  <definedNames>
    <definedName name="_xlnm.Print_Titles" localSheetId="0">Лист1!$5:$5</definedName>
  </definedNames>
  <calcPr calcId="179021"/>
</workbook>
</file>

<file path=xl/calcChain.xml><?xml version="1.0" encoding="utf-8"?>
<calcChain xmlns="http://schemas.openxmlformats.org/spreadsheetml/2006/main">
  <c r="I71" i="1" l="1"/>
  <c r="G71" i="1"/>
  <c r="E71" i="1"/>
  <c r="D71" i="1"/>
  <c r="C71" i="1"/>
  <c r="I75" i="1"/>
  <c r="G75" i="1"/>
  <c r="E75" i="1"/>
  <c r="J68" i="1"/>
  <c r="H68" i="1"/>
  <c r="F68" i="1"/>
  <c r="H63" i="1"/>
  <c r="J63" i="1"/>
  <c r="J62" i="1"/>
  <c r="H62" i="1"/>
  <c r="J44" i="1"/>
  <c r="H44" i="1"/>
  <c r="D75" i="1"/>
  <c r="H65" i="1"/>
  <c r="F65" i="1"/>
  <c r="D47" i="1"/>
  <c r="F58" i="1"/>
  <c r="F57" i="1"/>
  <c r="F56" i="1"/>
  <c r="F63" i="1"/>
  <c r="F62" i="1"/>
  <c r="H52" i="1"/>
  <c r="F60" i="1"/>
  <c r="F59" i="1"/>
  <c r="F55" i="1"/>
  <c r="F54" i="1"/>
  <c r="F53" i="1"/>
  <c r="F52" i="1"/>
  <c r="F51" i="1"/>
  <c r="F50" i="1"/>
  <c r="H48" i="1"/>
  <c r="F48" i="1"/>
  <c r="C75" i="1"/>
  <c r="I64" i="1"/>
  <c r="G64" i="1"/>
  <c r="E64" i="1"/>
  <c r="D64" i="1"/>
  <c r="C64" i="1"/>
  <c r="I47" i="1"/>
  <c r="G47" i="1"/>
  <c r="E47" i="1"/>
  <c r="C47" i="1"/>
  <c r="I19" i="1"/>
  <c r="G19" i="1"/>
  <c r="E19" i="1"/>
  <c r="D19" i="1"/>
  <c r="C19" i="1"/>
  <c r="G42" i="1" l="1"/>
  <c r="F44" i="1"/>
  <c r="I42" i="1"/>
  <c r="E42" i="1"/>
  <c r="D42" i="1"/>
  <c r="C42" i="1"/>
  <c r="I35" i="1"/>
  <c r="G35" i="1"/>
  <c r="E35" i="1"/>
  <c r="D35" i="1"/>
  <c r="C35" i="1"/>
  <c r="I25" i="1"/>
  <c r="G25" i="1"/>
  <c r="E25" i="1"/>
  <c r="D25" i="1"/>
  <c r="C25" i="1"/>
  <c r="J22" i="1"/>
  <c r="J20" i="1"/>
  <c r="H22" i="1"/>
  <c r="H20" i="1"/>
  <c r="F22" i="1"/>
  <c r="F20" i="1"/>
  <c r="F19" i="1" l="1"/>
  <c r="J19" i="1"/>
  <c r="H19" i="1"/>
  <c r="C77" i="1"/>
  <c r="D77" i="1"/>
  <c r="E77" i="1"/>
  <c r="G77" i="1"/>
  <c r="I77" i="1"/>
  <c r="J29" i="1" l="1"/>
  <c r="H29" i="1"/>
  <c r="F29" i="1"/>
  <c r="J70" i="1"/>
  <c r="H70" i="1"/>
  <c r="F70" i="1"/>
  <c r="H37" i="1"/>
  <c r="J34" i="1" l="1"/>
  <c r="H34" i="1"/>
  <c r="F34" i="1"/>
  <c r="J74" i="1"/>
  <c r="J72" i="1"/>
  <c r="H74" i="1"/>
  <c r="H72" i="1"/>
  <c r="F74" i="1"/>
  <c r="F72" i="1"/>
  <c r="J31" i="1"/>
  <c r="F31" i="1"/>
  <c r="H31" i="1"/>
  <c r="I32" i="1"/>
  <c r="G32" i="1"/>
  <c r="E32" i="1"/>
  <c r="D32" i="1"/>
  <c r="I14" i="1"/>
  <c r="G14" i="1"/>
  <c r="E14" i="1"/>
  <c r="D14" i="1"/>
  <c r="I9" i="1"/>
  <c r="G9" i="1"/>
  <c r="E9" i="1"/>
  <c r="D9" i="1"/>
  <c r="I7" i="1"/>
  <c r="I6" i="1" s="1"/>
  <c r="G7" i="1"/>
  <c r="E7" i="1"/>
  <c r="D7" i="1"/>
  <c r="C32" i="1"/>
  <c r="C14" i="1"/>
  <c r="C9" i="1"/>
  <c r="D6" i="1" l="1"/>
  <c r="J6" i="1" s="1"/>
  <c r="E6" i="1"/>
  <c r="G6" i="1"/>
  <c r="C41" i="1"/>
  <c r="C40" i="1" s="1"/>
  <c r="E41" i="1"/>
  <c r="E40" i="1" s="1"/>
  <c r="I41" i="1"/>
  <c r="I40" i="1" s="1"/>
  <c r="G41" i="1"/>
  <c r="G40" i="1" s="1"/>
  <c r="C7" i="1"/>
  <c r="C6" i="1" s="1"/>
  <c r="H6" i="1" l="1"/>
  <c r="C81" i="1"/>
  <c r="E81" i="1"/>
  <c r="I81" i="1"/>
  <c r="G81" i="1"/>
  <c r="D41" i="1" l="1"/>
  <c r="D40" i="1" s="1"/>
  <c r="J61" i="1"/>
  <c r="F61" i="1"/>
  <c r="J46" i="1"/>
  <c r="F46" i="1"/>
  <c r="H46" i="1"/>
  <c r="H61" i="1"/>
  <c r="D81" i="1" l="1"/>
  <c r="J7" i="1"/>
  <c r="J8" i="1"/>
  <c r="J9" i="1"/>
  <c r="J10" i="1"/>
  <c r="J11" i="1"/>
  <c r="J12" i="1"/>
  <c r="J13" i="1"/>
  <c r="J14" i="1"/>
  <c r="J15" i="1"/>
  <c r="J16" i="1"/>
  <c r="J18" i="1"/>
  <c r="J23" i="1"/>
  <c r="J25" i="1"/>
  <c r="J26" i="1"/>
  <c r="J27" i="1"/>
  <c r="J28" i="1"/>
  <c r="J30" i="1"/>
  <c r="J32" i="1"/>
  <c r="J33" i="1"/>
  <c r="J35" i="1"/>
  <c r="J36" i="1"/>
  <c r="J37" i="1"/>
  <c r="J38" i="1"/>
  <c r="J42" i="1"/>
  <c r="J45" i="1"/>
  <c r="J47" i="1"/>
  <c r="J64" i="1"/>
  <c r="J66" i="1"/>
  <c r="J67" i="1"/>
  <c r="J71" i="1"/>
  <c r="H7" i="1"/>
  <c r="H8" i="1"/>
  <c r="H9" i="1"/>
  <c r="H10" i="1"/>
  <c r="H11" i="1"/>
  <c r="H12" i="1"/>
  <c r="H13" i="1"/>
  <c r="H14" i="1"/>
  <c r="H15" i="1"/>
  <c r="H16" i="1"/>
  <c r="H18" i="1"/>
  <c r="H23" i="1"/>
  <c r="H25" i="1"/>
  <c r="H26" i="1"/>
  <c r="H27" i="1"/>
  <c r="H28" i="1"/>
  <c r="H30" i="1"/>
  <c r="H32" i="1"/>
  <c r="H33" i="1"/>
  <c r="H35" i="1"/>
  <c r="H36" i="1"/>
  <c r="H38" i="1"/>
  <c r="H41" i="1"/>
  <c r="H42" i="1"/>
  <c r="H45" i="1"/>
  <c r="H47" i="1"/>
  <c r="H64" i="1"/>
  <c r="H66" i="1"/>
  <c r="H67" i="1"/>
  <c r="H71" i="1"/>
  <c r="F71" i="1"/>
  <c r="F67" i="1"/>
  <c r="F66" i="1"/>
  <c r="F64" i="1"/>
  <c r="F47" i="1"/>
  <c r="F45" i="1"/>
  <c r="F42" i="1"/>
  <c r="F38" i="1"/>
  <c r="F37" i="1"/>
  <c r="F36" i="1"/>
  <c r="F35" i="1"/>
  <c r="F33" i="1"/>
  <c r="F32" i="1"/>
  <c r="F30" i="1"/>
  <c r="F28" i="1"/>
  <c r="F27" i="1"/>
  <c r="F26" i="1"/>
  <c r="F25" i="1"/>
  <c r="F23" i="1"/>
  <c r="F18" i="1"/>
  <c r="F16" i="1"/>
  <c r="F15" i="1"/>
  <c r="F14" i="1"/>
  <c r="F13" i="1"/>
  <c r="F12" i="1"/>
  <c r="F11" i="1"/>
  <c r="F10" i="1"/>
  <c r="F9" i="1"/>
  <c r="F8" i="1"/>
  <c r="F7" i="1"/>
  <c r="F6" i="1"/>
  <c r="J81" i="1" l="1"/>
  <c r="H81" i="1"/>
  <c r="F81" i="1"/>
  <c r="F40" i="1"/>
  <c r="J41" i="1"/>
  <c r="F41" i="1"/>
  <c r="H40" i="1"/>
  <c r="J40" i="1"/>
</calcChain>
</file>

<file path=xl/sharedStrings.xml><?xml version="1.0" encoding="utf-8"?>
<sst xmlns="http://schemas.openxmlformats.org/spreadsheetml/2006/main" count="86" uniqueCount="86">
  <si>
    <t>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</si>
  <si>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</si>
  <si>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</si>
  <si>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</si>
  <si>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</si>
  <si>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</si>
  <si>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</si>
  <si>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</si>
  <si>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</si>
  <si>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</si>
  <si>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</si>
  <si>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</si>
  <si>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</si>
  <si>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</si>
  <si>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</si>
  <si>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</si>
  <si>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</si>
  <si>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</si>
  <si>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</si>
  <si>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</si>
  <si>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</si>
  <si>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</si>
  <si>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</si>
  <si>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</si>
  <si>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</si>
  <si>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бюджетам муниципальных районов Российской  Федерации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</si>
  <si>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 Федерации</t>
  </si>
  <si>
    <t>Прочие межбюджетные трансферты, передаваемые бюджетам</t>
  </si>
  <si>
    <t>Прочие безвозмездные поступления в бюджеты муниципальных районов</t>
  </si>
  <si>
    <t>План 2023 год</t>
  </si>
  <si>
    <t>ПРОЧИЕ НЕНАЛОГОВЫЕ ДОХОДЫ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</si>
  <si>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</si>
  <si>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</si>
  <si>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</si>
  <si>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План 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</si>
  <si>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</si>
  <si>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</si>
  <si>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</si>
  <si>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</si>
  <si>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</si>
  <si>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Факт 2021 года</t>
  </si>
  <si>
    <t>Ожидаемое исполнение за 2022 год</t>
  </si>
  <si>
    <t>План 2025 год</t>
  </si>
  <si>
    <t>% исполнения плана 2023г. к 2022г.</t>
  </si>
  <si>
    <t>% исполнения плана 2024г. к 2022г.</t>
  </si>
  <si>
    <t>% исполнения плана 2025г. к 2022г.</t>
  </si>
  <si>
    <t>НАЛОГИ НА ИМУЩЕСТВО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</si>
  <si>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</si>
  <si>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муниципальных округов, а также средства от продажи права на заключение договоров аренды указанных земельных участков</t>
  </si>
  <si>
    <t xml:space="preserve">Доходы, получаемые  в  виде  арендной  платы, а также средства от продажи  права  на  заключение договоров  аренды за земли, находящиеся в собственности муниципальных округов (за исключением  земельных участков муниципальных бюджетных и автономных учреждений)
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</si>
  <si>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</si>
  <si>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</si>
  <si>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</si>
  <si>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Прочие поступления от использования имущества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</si>
  <si>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</si>
  <si>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</si>
  <si>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</si>
  <si>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Дотации бюджетам муниципальных округов на поддержку мер по обеспечению сбалансированности бюджетов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</si>
  <si>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</si>
  <si>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</si>
  <si>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</si>
  <si>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</si>
  <si>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</si>
  <si>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</si>
  <si>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</si>
  <si>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</si>
  <si>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</si>
  <si>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Прочие субсидии бюджетам муниципальных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</si>
  <si>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</si>
  <si>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</si>
  <si>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бюджетам муниципальных округов из бюджета субъекта Российской Федерации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</si>
  <si>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</si>
  <si>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округов</t>
  </si>
  <si>
    <t>Наименование доходов</t>
  </si>
  <si>
    <t>Доходы бюджета Устюженского муниципального (района) округа по видам доходов, формируемые за счет налоговых и неналоговых доходов, а также безвозмездных поступлений на 2023-2025 годы в сравнении с ожидаемым исполнением за 2022 год и отчетным 2021 годом</t>
  </si>
  <si>
    <t>Земельный налог с организаций</t>
  </si>
  <si>
    <t>Земельный налог с физических лиц</t>
  </si>
  <si>
    <t>Субсидии бюджетам на софинансирование капитальных вложений в объекты муниципальной собственности</t>
  </si>
  <si>
    <t>Субсидии бюджетам на строительство и реконструкцию (модернизацию) объектов питьевого водоснабжения</t>
  </si>
  <si>
    <t>Субсидии бюджетам на поддержку отрасли культуры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</si>
  <si>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</si>
  <si>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проведение Всероссийской переписи населения 2020 года</t>
  </si>
  <si>
    <t>Субсидии бюджетам на проведение комплексных кадастровых работ</t>
  </si>
  <si>
    <t>Субсидии бюджетам на техническое оснащение муниципальных музеев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</si>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</sst>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[Red]\-#,##0.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1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2" applyNumberFormat="1" applyFont="1" applyFill="1" applyBorder="1" applyAlignment="1" applyProtection="1">
      <alignment horizontal="left" vertical="center" wrapText="1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165" fontId="0" fillId="0" borderId="0" xfId="0" applyNumberFormat="1"/>
    <xf numFmtId="165" fontId="3" fillId="0" borderId="1" xfId="1" applyNumberFormat="1" applyFont="1" applyFill="1" applyBorder="1" applyProtection="1">
      <protection hidden="1"/>
    </xf>
    <xf numFmtId="0" fontId="5" fillId="3" borderId="2" xfId="1" applyNumberFormat="1" applyFont="1" applyFill="1" applyBorder="1" applyAlignment="1" applyProtection="1">
      <alignment horizontal="left" wrapText="1"/>
      <protection hidden="1"/>
    </xf>
    <xf numFmtId="0" fontId="5" fillId="3" borderId="2" xfId="1" applyNumberFormat="1" applyFont="1" applyFill="1" applyBorder="1" applyAlignment="1" applyProtection="1">
      <alignment horizontal="left" vertical="top" wrapText="1"/>
      <protection hidden="1"/>
    </xf>
    <xf numFmtId="0" fontId="5" fillId="3" borderId="2" xfId="1" applyNumberFormat="1" applyFont="1" applyFill="1" applyBorder="1" applyAlignment="1" applyProtection="1">
      <alignment horizontal="center" vertical="top" wrapText="1"/>
      <protection hidden="1"/>
    </xf>
    <xf numFmtId="0" fontId="9" fillId="3" borderId="2" xfId="0" applyFont="1" applyFill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5" fillId="3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14" fillId="0" borderId="2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justify" vertical="top" wrapText="1"/>
    </xf>
    <xf numFmtId="0" fontId="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4" fontId="8" fillId="4" borderId="2" xfId="0" applyNumberFormat="1" applyFont="1" applyFill="1" applyBorder="1" applyAlignment="1">
      <alignment horizontal="center" vertical="center"/>
    </xf>
    <xf numFmtId="4" fontId="6" fillId="0" borderId="2" xfId="3" applyNumberFormat="1" applyFont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/>
    </xf>
    <xf numFmtId="4" fontId="5" fillId="5" borderId="2" xfId="1" applyNumberFormat="1" applyFont="1" applyFill="1" applyBorder="1" applyAlignment="1" applyProtection="1">
      <alignment horizontal="center" vertical="center" wrapText="1"/>
      <protection hidden="1"/>
    </xf>
    <xf numFmtId="4" fontId="12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4" borderId="2" xfId="3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10" fillId="3" borderId="2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2" xfId="0" applyNumberFormat="1" applyFont="1" applyBorder="1" applyAlignment="1">
      <alignment horizontal="center" vertical="center"/>
    </xf>
    <xf numFmtId="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0" fillId="4" borderId="0" xfId="0" applyFont="1" applyFill="1"/>
    <xf numFmtId="0" fontId="6" fillId="4" borderId="2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/>
    <xf numFmtId="0" fontId="14" fillId="0" borderId="3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87"/>
  <sheetViews>
    <sheetView tabSelected="1" zoomScale="87" zoomScaleNormal="87" workbookViewId="0">
      <pane xSplit="2" ySplit="5" topLeftCell="C6" activePane="bottomRight" state="frozen"/>
      <selection pane="topRight" activeCell="E1" sqref="E1"/>
      <selection pane="bottomLeft" activeCell="A5" sqref="A5"/>
      <selection pane="bottomRight" activeCell="D10" sqref="D10"/>
    </sheetView>
  </sheetViews>
  <sheetFormatPr defaultRowHeight="15" x14ac:dyDescent="0.25"/>
  <cols>
    <col min="2" max="2" width="56.140625" customWidth="1"/>
    <col min="3" max="3" width="13.7109375" customWidth="1"/>
    <col min="4" max="4" width="19.28515625" customWidth="1"/>
    <col min="5" max="5" width="13.140625" customWidth="1"/>
    <col min="6" max="6" width="12.5703125" customWidth="1"/>
    <col min="7" max="7" width="15.140625" customWidth="1"/>
    <col min="8" max="8" width="12.42578125" customWidth="1"/>
    <col min="9" max="9" width="16.85546875" bestFit="1" customWidth="1"/>
    <col min="10" max="10" width="13.28515625" customWidth="1"/>
  </cols>
  <sheetData>
    <row r="2" spans="2:10" ht="66" customHeight="1" x14ac:dyDescent="0.25">
      <c r="B2" s="47" t="s">
        <v>74</v>
      </c>
      <c r="C2" s="47"/>
      <c r="D2" s="47"/>
      <c r="E2" s="47"/>
      <c r="F2" s="47"/>
      <c r="G2" s="47"/>
      <c r="H2" s="47"/>
      <c r="I2" s="47"/>
      <c r="J2" s="47"/>
    </row>
    <row r="3" spans="2:10" ht="18.75" x14ac:dyDescent="0.3">
      <c r="B3" s="1"/>
      <c r="C3" s="1"/>
      <c r="D3" s="1"/>
      <c r="E3" s="2"/>
      <c r="F3" s="2"/>
      <c r="G3" s="2"/>
      <c r="H3" s="2"/>
      <c r="I3" s="2"/>
      <c r="J3" s="2"/>
    </row>
    <row r="4" spans="2:10" ht="18.75" x14ac:dyDescent="0.3">
      <c r="B4" s="3"/>
      <c r="C4" s="13"/>
      <c r="D4" s="4"/>
      <c r="E4" s="4"/>
      <c r="F4" s="4"/>
      <c r="G4" s="4"/>
      <c r="H4" s="4"/>
      <c r="I4" s="4" t="s">
        <v>0</v>
      </c>
      <c r="J4" s="5"/>
    </row>
    <row r="5" spans="2:10" ht="112.5" x14ac:dyDescent="0.25">
      <c r="B5" s="6" t="s">
        <v>73</v>
      </c>
      <c r="C5" s="6" t="s">
        <v>40</v>
      </c>
      <c r="D5" s="6" t="s">
        <v>41</v>
      </c>
      <c r="E5" s="6" t="s">
        <v>29</v>
      </c>
      <c r="F5" s="6" t="s">
        <v>43</v>
      </c>
      <c r="G5" s="6" t="s">
        <v>34</v>
      </c>
      <c r="H5" s="6" t="s">
        <v>44</v>
      </c>
      <c r="I5" s="6" t="s">
        <v>42</v>
      </c>
      <c r="J5" s="6" t="s">
        <v>45</v>
      </c>
    </row>
    <row r="6" spans="2:10" ht="15.75" x14ac:dyDescent="0.25">
      <c r="B6" s="14" t="s">
        <v>14</v>
      </c>
      <c r="C6" s="31">
        <f>C7+C9+C14+C23+C24+C25+C32+C34+C35+C38+C39+C19</f>
        <v>189349.79</v>
      </c>
      <c r="D6" s="31">
        <f>D7+D9+D14+D23+D24+D25+D32+D34+D35+D38+D39+D19</f>
        <v>223778.70999999996</v>
      </c>
      <c r="E6" s="31">
        <f>E7+E9+E14+E23+E24+E25+E32+E34+E35+E38+E39+E19</f>
        <v>222082</v>
      </c>
      <c r="F6" s="31">
        <f>E6/D6*100</f>
        <v>99.241791142687362</v>
      </c>
      <c r="G6" s="31">
        <f>G7+G9+G14+G23+G24+G25+G32+G34+G35+G38+G39+G19</f>
        <v>237419</v>
      </c>
      <c r="H6" s="31">
        <f>G6/D6*100</f>
        <v>106.09543687154155</v>
      </c>
      <c r="I6" s="31">
        <f>I7+I9+I14+I23+I24+I25+I32+I34+I35+I38+I39+I19</f>
        <v>255751</v>
      </c>
      <c r="J6" s="31">
        <f>I6/D6*100</f>
        <v>114.28745835562286</v>
      </c>
    </row>
    <row r="7" spans="2:10" ht="15.75" x14ac:dyDescent="0.25">
      <c r="B7" s="15" t="s">
        <v>1</v>
      </c>
      <c r="C7" s="31">
        <f>C8</f>
        <v>111902.11</v>
      </c>
      <c r="D7" s="31">
        <f t="shared" ref="D7:E7" si="0">D8</f>
        <v>136758.29999999999</v>
      </c>
      <c r="E7" s="31">
        <f t="shared" si="0"/>
        <v>147314</v>
      </c>
      <c r="F7" s="31">
        <f>E7/D7*100</f>
        <v>107.71850776150333</v>
      </c>
      <c r="G7" s="31">
        <f>G8</f>
        <v>162172</v>
      </c>
      <c r="H7" s="31">
        <f t="shared" ref="H7:H81" si="1">G7/D7*100</f>
        <v>118.58293061554583</v>
      </c>
      <c r="I7" s="31">
        <f>I8</f>
        <v>175810</v>
      </c>
      <c r="J7" s="31">
        <f t="shared" ref="J7:J81" si="2">I7/D7*100</f>
        <v>128.55526867473492</v>
      </c>
    </row>
    <row r="8" spans="2:10" ht="28.5" customHeight="1" x14ac:dyDescent="0.25">
      <c r="B8" s="9" t="s">
        <v>2</v>
      </c>
      <c r="C8" s="32">
        <v>111902.11</v>
      </c>
      <c r="D8" s="32">
        <v>136758.29999999999</v>
      </c>
      <c r="E8" s="32">
        <v>147314</v>
      </c>
      <c r="F8" s="33">
        <f t="shared" ref="F8:F81" si="3">E8/D8*100</f>
        <v>107.71850776150333</v>
      </c>
      <c r="G8" s="34">
        <v>162172</v>
      </c>
      <c r="H8" s="33">
        <f t="shared" si="1"/>
        <v>118.58293061554583</v>
      </c>
      <c r="I8" s="34">
        <v>175810</v>
      </c>
      <c r="J8" s="33">
        <f t="shared" si="2"/>
        <v>128.55526867473492</v>
      </c>
    </row>
    <row r="9" spans="2:10" ht="47.25" x14ac:dyDescent="0.25">
      <c r="B9" s="15" t="s">
        <v>15</v>
      </c>
      <c r="C9" s="31">
        <f>C10+C11+C12+C13</f>
        <v>18227.090000000004</v>
      </c>
      <c r="D9" s="31">
        <f t="shared" ref="D9:E9" si="4">D10+D11+D12+D13</f>
        <v>19654.98</v>
      </c>
      <c r="E9" s="31">
        <f t="shared" si="4"/>
        <v>20521</v>
      </c>
      <c r="F9" s="31">
        <f t="shared" si="3"/>
        <v>104.40610980016261</v>
      </c>
      <c r="G9" s="31">
        <f>G10+G11+G12+G13</f>
        <v>21821</v>
      </c>
      <c r="H9" s="31">
        <f t="shared" si="1"/>
        <v>111.0202096364382</v>
      </c>
      <c r="I9" s="31">
        <f>I10+I11+I12+I13</f>
        <v>23094</v>
      </c>
      <c r="J9" s="31">
        <f t="shared" si="2"/>
        <v>117.49693970688344</v>
      </c>
    </row>
    <row r="10" spans="2:10" ht="135.75" customHeight="1" x14ac:dyDescent="0.25">
      <c r="B10" s="10" t="s">
        <v>35</v>
      </c>
      <c r="C10" s="35">
        <v>8414.7099999999991</v>
      </c>
      <c r="D10" s="35">
        <v>9796.6</v>
      </c>
      <c r="E10" s="32">
        <v>10035</v>
      </c>
      <c r="F10" s="32">
        <f t="shared" si="3"/>
        <v>102.43349733581037</v>
      </c>
      <c r="G10" s="32">
        <v>10670</v>
      </c>
      <c r="H10" s="32">
        <f t="shared" si="1"/>
        <v>108.91533797439928</v>
      </c>
      <c r="I10" s="32">
        <v>11294</v>
      </c>
      <c r="J10" s="32">
        <f t="shared" si="2"/>
        <v>115.28489475940633</v>
      </c>
    </row>
    <row r="11" spans="2:10" ht="157.5" x14ac:dyDescent="0.25">
      <c r="B11" s="10" t="s">
        <v>36</v>
      </c>
      <c r="C11" s="35">
        <v>59.18</v>
      </c>
      <c r="D11" s="35">
        <v>56.5</v>
      </c>
      <c r="E11" s="32">
        <v>62</v>
      </c>
      <c r="F11" s="32">
        <f t="shared" si="3"/>
        <v>109.73451327433628</v>
      </c>
      <c r="G11" s="32">
        <v>65</v>
      </c>
      <c r="H11" s="32">
        <f t="shared" si="1"/>
        <v>115.04424778761062</v>
      </c>
      <c r="I11" s="32">
        <v>70</v>
      </c>
      <c r="J11" s="32">
        <f t="shared" si="2"/>
        <v>123.8938053097345</v>
      </c>
    </row>
    <row r="12" spans="2:10" ht="141.75" x14ac:dyDescent="0.25">
      <c r="B12" s="10" t="s">
        <v>37</v>
      </c>
      <c r="C12" s="35">
        <v>11188.12</v>
      </c>
      <c r="D12" s="35">
        <v>11121.12</v>
      </c>
      <c r="E12" s="32">
        <v>11554</v>
      </c>
      <c r="F12" s="32">
        <f t="shared" si="3"/>
        <v>103.89241371372665</v>
      </c>
      <c r="G12" s="32">
        <v>12286</v>
      </c>
      <c r="H12" s="32">
        <f t="shared" si="1"/>
        <v>110.47448458428646</v>
      </c>
      <c r="I12" s="32">
        <v>13000</v>
      </c>
      <c r="J12" s="32">
        <f t="shared" si="2"/>
        <v>116.89470125311119</v>
      </c>
    </row>
    <row r="13" spans="2:10" ht="141.75" x14ac:dyDescent="0.25">
      <c r="B13" s="10" t="s">
        <v>38</v>
      </c>
      <c r="C13" s="35">
        <v>-1434.92</v>
      </c>
      <c r="D13" s="35">
        <v>-1319.24</v>
      </c>
      <c r="E13" s="32">
        <v>-1130</v>
      </c>
      <c r="F13" s="32">
        <f t="shared" si="3"/>
        <v>85.655377338467602</v>
      </c>
      <c r="G13" s="32">
        <v>-1200</v>
      </c>
      <c r="H13" s="32">
        <f t="shared" si="1"/>
        <v>90.961462660319583</v>
      </c>
      <c r="I13" s="32">
        <v>-1270</v>
      </c>
      <c r="J13" s="32">
        <f t="shared" si="2"/>
        <v>96.26754798217155</v>
      </c>
    </row>
    <row r="14" spans="2:10" ht="15.75" x14ac:dyDescent="0.25">
      <c r="B14" s="16" t="s">
        <v>3</v>
      </c>
      <c r="C14" s="31">
        <f>C15+C16+C17+C18</f>
        <v>28470.579999999998</v>
      </c>
      <c r="D14" s="31">
        <f t="shared" ref="D14:E14" si="5">D15+D16+D17+D18</f>
        <v>31180.799999999999</v>
      </c>
      <c r="E14" s="31">
        <f t="shared" si="5"/>
        <v>28298</v>
      </c>
      <c r="F14" s="31">
        <f t="shared" si="3"/>
        <v>90.754566912972095</v>
      </c>
      <c r="G14" s="31">
        <f>G15+G16+G17+G18</f>
        <v>29927</v>
      </c>
      <c r="H14" s="31">
        <f t="shared" si="1"/>
        <v>95.978935755336622</v>
      </c>
      <c r="I14" s="31">
        <f>I15+I16+I17+I18</f>
        <v>33613</v>
      </c>
      <c r="J14" s="31">
        <f t="shared" si="2"/>
        <v>107.80031301313629</v>
      </c>
    </row>
    <row r="15" spans="2:10" ht="31.5" x14ac:dyDescent="0.25">
      <c r="B15" s="10" t="s">
        <v>16</v>
      </c>
      <c r="C15" s="32">
        <v>21688.28</v>
      </c>
      <c r="D15" s="32">
        <v>26331</v>
      </c>
      <c r="E15" s="32">
        <v>25093</v>
      </c>
      <c r="F15" s="33">
        <f t="shared" si="3"/>
        <v>95.298317572443125</v>
      </c>
      <c r="G15" s="34">
        <v>26677</v>
      </c>
      <c r="H15" s="33">
        <f t="shared" si="1"/>
        <v>101.31404048459991</v>
      </c>
      <c r="I15" s="34">
        <v>30251</v>
      </c>
      <c r="J15" s="33">
        <f t="shared" si="2"/>
        <v>114.88739508564049</v>
      </c>
    </row>
    <row r="16" spans="2:10" ht="31.5" x14ac:dyDescent="0.25">
      <c r="B16" s="9" t="s">
        <v>4</v>
      </c>
      <c r="C16" s="32">
        <v>2191.6999999999998</v>
      </c>
      <c r="D16" s="32">
        <v>13</v>
      </c>
      <c r="E16" s="32">
        <v>0</v>
      </c>
      <c r="F16" s="33">
        <f t="shared" si="3"/>
        <v>0</v>
      </c>
      <c r="G16" s="34">
        <v>0</v>
      </c>
      <c r="H16" s="33">
        <f t="shared" si="1"/>
        <v>0</v>
      </c>
      <c r="I16" s="34">
        <v>0</v>
      </c>
      <c r="J16" s="33">
        <f t="shared" si="2"/>
        <v>0</v>
      </c>
    </row>
    <row r="17" spans="2:10" ht="15.75" x14ac:dyDescent="0.25">
      <c r="B17" s="9" t="s">
        <v>5</v>
      </c>
      <c r="C17" s="32">
        <v>3085.58</v>
      </c>
      <c r="D17" s="32">
        <v>3476.8</v>
      </c>
      <c r="E17" s="32">
        <v>1995</v>
      </c>
      <c r="F17" s="33">
        <v>0</v>
      </c>
      <c r="G17" s="34">
        <v>2010</v>
      </c>
      <c r="H17" s="33">
        <v>0</v>
      </c>
      <c r="I17" s="34">
        <v>2092</v>
      </c>
      <c r="J17" s="33">
        <v>0</v>
      </c>
    </row>
    <row r="18" spans="2:10" ht="47.25" x14ac:dyDescent="0.25">
      <c r="B18" s="9" t="s">
        <v>39</v>
      </c>
      <c r="C18" s="32">
        <v>1505.02</v>
      </c>
      <c r="D18" s="32">
        <v>1360</v>
      </c>
      <c r="E18" s="32">
        <v>1210</v>
      </c>
      <c r="F18" s="33">
        <f t="shared" si="3"/>
        <v>88.970588235294116</v>
      </c>
      <c r="G18" s="34">
        <v>1240</v>
      </c>
      <c r="H18" s="33">
        <f t="shared" si="1"/>
        <v>91.17647058823529</v>
      </c>
      <c r="I18" s="34">
        <v>1270</v>
      </c>
      <c r="J18" s="33">
        <f t="shared" si="2"/>
        <v>93.382352941176478</v>
      </c>
    </row>
    <row r="19" spans="2:10" ht="15.75" x14ac:dyDescent="0.25">
      <c r="B19" s="21" t="s">
        <v>46</v>
      </c>
      <c r="C19" s="36">
        <f>C20+C22+C21</f>
        <v>11194.089999999998</v>
      </c>
      <c r="D19" s="36">
        <f t="shared" ref="D19:E19" si="6">D20+D22+D21</f>
        <v>12864.029999999999</v>
      </c>
      <c r="E19" s="36">
        <f t="shared" si="6"/>
        <v>12860</v>
      </c>
      <c r="F19" s="37">
        <f t="shared" si="3"/>
        <v>99.968672336740511</v>
      </c>
      <c r="G19" s="36">
        <f>G20+G22+G21</f>
        <v>12970</v>
      </c>
      <c r="H19" s="37">
        <f t="shared" si="1"/>
        <v>100.82376984506412</v>
      </c>
      <c r="I19" s="36">
        <f>I20+I22+I21</f>
        <v>13082</v>
      </c>
      <c r="J19" s="37">
        <f t="shared" si="2"/>
        <v>101.69441458081178</v>
      </c>
    </row>
    <row r="20" spans="2:10" ht="15.75" x14ac:dyDescent="0.25">
      <c r="B20" s="9" t="s">
        <v>47</v>
      </c>
      <c r="C20" s="32">
        <v>4746.78</v>
      </c>
      <c r="D20" s="32">
        <v>5712</v>
      </c>
      <c r="E20" s="32">
        <v>5235</v>
      </c>
      <c r="F20" s="33">
        <f t="shared" si="3"/>
        <v>91.649159663865547</v>
      </c>
      <c r="G20" s="34">
        <v>5345</v>
      </c>
      <c r="H20" s="33">
        <f t="shared" si="1"/>
        <v>93.574929971988794</v>
      </c>
      <c r="I20" s="34">
        <v>5457</v>
      </c>
      <c r="J20" s="33">
        <f t="shared" si="2"/>
        <v>95.535714285714292</v>
      </c>
    </row>
    <row r="21" spans="2:10" ht="15.75" x14ac:dyDescent="0.25">
      <c r="B21" s="9" t="s">
        <v>75</v>
      </c>
      <c r="C21" s="32">
        <v>1942.74</v>
      </c>
      <c r="D21" s="32">
        <v>2244.5</v>
      </c>
      <c r="E21" s="32"/>
      <c r="F21" s="33"/>
      <c r="G21" s="34"/>
      <c r="H21" s="33"/>
      <c r="I21" s="34"/>
      <c r="J21" s="33"/>
    </row>
    <row r="22" spans="2:10" ht="15.75" x14ac:dyDescent="0.25">
      <c r="B22" s="9" t="s">
        <v>76</v>
      </c>
      <c r="C22" s="32">
        <v>4504.57</v>
      </c>
      <c r="D22" s="32">
        <v>4907.53</v>
      </c>
      <c r="E22" s="32">
        <v>7625</v>
      </c>
      <c r="F22" s="33">
        <f t="shared" si="3"/>
        <v>155.37347708521395</v>
      </c>
      <c r="G22" s="34">
        <v>7625</v>
      </c>
      <c r="H22" s="33">
        <f t="shared" si="1"/>
        <v>155.37347708521395</v>
      </c>
      <c r="I22" s="34">
        <v>7625</v>
      </c>
      <c r="J22" s="33">
        <f t="shared" si="2"/>
        <v>155.37347708521395</v>
      </c>
    </row>
    <row r="23" spans="2:10" ht="24" customHeight="1" x14ac:dyDescent="0.25">
      <c r="B23" s="15" t="s">
        <v>6</v>
      </c>
      <c r="C23" s="31">
        <v>2003.24</v>
      </c>
      <c r="D23" s="31">
        <v>2487</v>
      </c>
      <c r="E23" s="31">
        <v>2299</v>
      </c>
      <c r="F23" s="31">
        <f t="shared" si="3"/>
        <v>92.440691596300766</v>
      </c>
      <c r="G23" s="31">
        <v>2202</v>
      </c>
      <c r="H23" s="31">
        <f t="shared" si="1"/>
        <v>88.540410132689985</v>
      </c>
      <c r="I23" s="31">
        <v>2282</v>
      </c>
      <c r="J23" s="31">
        <f t="shared" si="2"/>
        <v>91.757137112987536</v>
      </c>
    </row>
    <row r="24" spans="2:10" ht="50.25" customHeight="1" x14ac:dyDescent="0.25">
      <c r="B24" s="15" t="s">
        <v>17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2:10" ht="47.25" x14ac:dyDescent="0.25">
      <c r="B25" s="15" t="s">
        <v>7</v>
      </c>
      <c r="C25" s="31">
        <f>C26+C27+C28+C30+C31+C29</f>
        <v>5392.1100000000006</v>
      </c>
      <c r="D25" s="31">
        <f t="shared" ref="D25:E25" si="7">D26+D27+D28+D30+D31+D29</f>
        <v>5203.8999999999996</v>
      </c>
      <c r="E25" s="31">
        <f t="shared" si="7"/>
        <v>4566</v>
      </c>
      <c r="F25" s="31">
        <f t="shared" si="3"/>
        <v>87.741885893272368</v>
      </c>
      <c r="G25" s="31">
        <f>G26+G27+G28+G30+G31+G29</f>
        <v>4566</v>
      </c>
      <c r="H25" s="31">
        <f t="shared" si="1"/>
        <v>87.741885893272368</v>
      </c>
      <c r="I25" s="31">
        <f>I26+I27+I28+I30+I31+I29</f>
        <v>4566</v>
      </c>
      <c r="J25" s="31">
        <f t="shared" si="2"/>
        <v>87.741885893272368</v>
      </c>
    </row>
    <row r="26" spans="2:10" ht="94.5" x14ac:dyDescent="0.25">
      <c r="B26" s="7" t="s">
        <v>48</v>
      </c>
      <c r="C26" s="32">
        <v>3933.67</v>
      </c>
      <c r="D26" s="32">
        <v>3333</v>
      </c>
      <c r="E26" s="32">
        <v>3215</v>
      </c>
      <c r="F26" s="33">
        <f t="shared" si="3"/>
        <v>96.459645964596461</v>
      </c>
      <c r="G26" s="32">
        <v>3215</v>
      </c>
      <c r="H26" s="33">
        <f t="shared" si="1"/>
        <v>96.459645964596461</v>
      </c>
      <c r="I26" s="32">
        <v>3215</v>
      </c>
      <c r="J26" s="33">
        <f t="shared" si="2"/>
        <v>96.459645964596461</v>
      </c>
    </row>
    <row r="27" spans="2:10" ht="93.75" customHeight="1" x14ac:dyDescent="0.25">
      <c r="B27" s="22" t="s">
        <v>49</v>
      </c>
      <c r="C27" s="32">
        <v>227.39</v>
      </c>
      <c r="D27" s="32">
        <v>407.4</v>
      </c>
      <c r="E27" s="32">
        <v>183</v>
      </c>
      <c r="F27" s="33">
        <f t="shared" si="3"/>
        <v>44.918998527245954</v>
      </c>
      <c r="G27" s="32">
        <v>183</v>
      </c>
      <c r="H27" s="33">
        <f t="shared" si="1"/>
        <v>44.918998527245954</v>
      </c>
      <c r="I27" s="32">
        <v>183</v>
      </c>
      <c r="J27" s="33">
        <f t="shared" si="2"/>
        <v>44.918998527245954</v>
      </c>
    </row>
    <row r="28" spans="2:10" ht="81" customHeight="1" x14ac:dyDescent="0.25">
      <c r="B28" s="9" t="s">
        <v>50</v>
      </c>
      <c r="C28" s="32">
        <v>852.99</v>
      </c>
      <c r="D28" s="32">
        <v>992</v>
      </c>
      <c r="E28" s="32">
        <v>831</v>
      </c>
      <c r="F28" s="33">
        <f t="shared" si="3"/>
        <v>83.770161290322577</v>
      </c>
      <c r="G28" s="32">
        <v>831</v>
      </c>
      <c r="H28" s="33">
        <f t="shared" si="1"/>
        <v>83.770161290322577</v>
      </c>
      <c r="I28" s="32">
        <v>831</v>
      </c>
      <c r="J28" s="33">
        <f t="shared" si="2"/>
        <v>83.770161290322577</v>
      </c>
    </row>
    <row r="29" spans="2:10" ht="47.25" x14ac:dyDescent="0.25">
      <c r="B29" s="9" t="s">
        <v>51</v>
      </c>
      <c r="C29" s="32">
        <v>61.72</v>
      </c>
      <c r="D29" s="32">
        <v>79</v>
      </c>
      <c r="E29" s="32">
        <v>60</v>
      </c>
      <c r="F29" s="33">
        <f t="shared" si="3"/>
        <v>75.949367088607602</v>
      </c>
      <c r="G29" s="32">
        <v>60</v>
      </c>
      <c r="H29" s="33">
        <f t="shared" si="1"/>
        <v>75.949367088607602</v>
      </c>
      <c r="I29" s="32">
        <v>60</v>
      </c>
      <c r="J29" s="33">
        <f t="shared" si="2"/>
        <v>75.949367088607602</v>
      </c>
    </row>
    <row r="30" spans="2:10" ht="63" x14ac:dyDescent="0.25">
      <c r="B30" s="9" t="s">
        <v>52</v>
      </c>
      <c r="C30" s="32">
        <v>130.99</v>
      </c>
      <c r="D30" s="32">
        <v>247.5</v>
      </c>
      <c r="E30" s="32">
        <v>126</v>
      </c>
      <c r="F30" s="33">
        <f t="shared" si="3"/>
        <v>50.909090909090907</v>
      </c>
      <c r="G30" s="32">
        <v>126</v>
      </c>
      <c r="H30" s="33">
        <f t="shared" si="1"/>
        <v>50.909090909090907</v>
      </c>
      <c r="I30" s="32">
        <v>126</v>
      </c>
      <c r="J30" s="33">
        <f t="shared" si="2"/>
        <v>50.909090909090907</v>
      </c>
    </row>
    <row r="31" spans="2:10" ht="99" customHeight="1" x14ac:dyDescent="0.25">
      <c r="B31" s="9" t="s">
        <v>53</v>
      </c>
      <c r="C31" s="34">
        <v>185.35</v>
      </c>
      <c r="D31" s="34">
        <v>145</v>
      </c>
      <c r="E31" s="34">
        <v>151</v>
      </c>
      <c r="F31" s="33">
        <f t="shared" si="3"/>
        <v>104.13793103448276</v>
      </c>
      <c r="G31" s="34">
        <v>151</v>
      </c>
      <c r="H31" s="33">
        <f t="shared" si="1"/>
        <v>104.13793103448276</v>
      </c>
      <c r="I31" s="34">
        <v>151</v>
      </c>
      <c r="J31" s="33">
        <f t="shared" si="2"/>
        <v>104.13793103448276</v>
      </c>
    </row>
    <row r="32" spans="2:10" ht="31.5" x14ac:dyDescent="0.25">
      <c r="B32" s="15" t="s">
        <v>8</v>
      </c>
      <c r="C32" s="31">
        <f>C33</f>
        <v>386.41</v>
      </c>
      <c r="D32" s="31">
        <f t="shared" ref="D32:E32" si="8">D33</f>
        <v>282</v>
      </c>
      <c r="E32" s="31">
        <f t="shared" si="8"/>
        <v>192</v>
      </c>
      <c r="F32" s="31">
        <f t="shared" si="3"/>
        <v>68.085106382978722</v>
      </c>
      <c r="G32" s="31">
        <f>G33</f>
        <v>229</v>
      </c>
      <c r="H32" s="31">
        <f t="shared" si="1"/>
        <v>81.205673758865245</v>
      </c>
      <c r="I32" s="31">
        <f>I33</f>
        <v>272</v>
      </c>
      <c r="J32" s="31">
        <f t="shared" si="2"/>
        <v>96.453900709219852</v>
      </c>
    </row>
    <row r="33" spans="2:10" ht="31.5" x14ac:dyDescent="0.25">
      <c r="B33" s="7" t="s">
        <v>9</v>
      </c>
      <c r="C33" s="32">
        <v>386.41</v>
      </c>
      <c r="D33" s="32">
        <v>282</v>
      </c>
      <c r="E33" s="34">
        <v>192</v>
      </c>
      <c r="F33" s="33">
        <f t="shared" si="3"/>
        <v>68.085106382978722</v>
      </c>
      <c r="G33" s="34">
        <v>229</v>
      </c>
      <c r="H33" s="33">
        <f t="shared" si="1"/>
        <v>81.205673758865245</v>
      </c>
      <c r="I33" s="34">
        <v>272</v>
      </c>
      <c r="J33" s="33">
        <f t="shared" si="2"/>
        <v>96.453900709219852</v>
      </c>
    </row>
    <row r="34" spans="2:10" ht="47.25" x14ac:dyDescent="0.25">
      <c r="B34" s="15" t="s">
        <v>18</v>
      </c>
      <c r="C34" s="31">
        <v>19.57</v>
      </c>
      <c r="D34" s="31">
        <v>21.6</v>
      </c>
      <c r="E34" s="31">
        <v>14</v>
      </c>
      <c r="F34" s="31">
        <f t="shared" si="3"/>
        <v>64.81481481481481</v>
      </c>
      <c r="G34" s="31">
        <v>14</v>
      </c>
      <c r="H34" s="31">
        <f t="shared" si="1"/>
        <v>64.81481481481481</v>
      </c>
      <c r="I34" s="31">
        <v>14</v>
      </c>
      <c r="J34" s="31">
        <f t="shared" si="2"/>
        <v>64.81481481481481</v>
      </c>
    </row>
    <row r="35" spans="2:10" ht="31.5" x14ac:dyDescent="0.25">
      <c r="B35" s="15" t="s">
        <v>10</v>
      </c>
      <c r="C35" s="31">
        <f>C36+C37</f>
        <v>8142.0300000000007</v>
      </c>
      <c r="D35" s="31">
        <f t="shared" ref="D35:E35" si="9">D36+D37</f>
        <v>8732</v>
      </c>
      <c r="E35" s="31">
        <f t="shared" si="9"/>
        <v>1815</v>
      </c>
      <c r="F35" s="31">
        <f t="shared" si="3"/>
        <v>20.785616124599176</v>
      </c>
      <c r="G35" s="31">
        <f>G36+G37</f>
        <v>1815</v>
      </c>
      <c r="H35" s="31">
        <f t="shared" si="1"/>
        <v>20.785616124599176</v>
      </c>
      <c r="I35" s="31">
        <f>I36+I37</f>
        <v>1815</v>
      </c>
      <c r="J35" s="31">
        <f t="shared" si="2"/>
        <v>20.785616124599176</v>
      </c>
    </row>
    <row r="36" spans="2:10" ht="53.25" customHeight="1" x14ac:dyDescent="0.25">
      <c r="B36" s="9" t="s">
        <v>54</v>
      </c>
      <c r="C36" s="32">
        <v>2454.9699999999998</v>
      </c>
      <c r="D36" s="32">
        <v>4269</v>
      </c>
      <c r="E36" s="32">
        <v>243</v>
      </c>
      <c r="F36" s="33">
        <f t="shared" si="3"/>
        <v>5.692199578355587</v>
      </c>
      <c r="G36" s="32">
        <v>243</v>
      </c>
      <c r="H36" s="33">
        <f t="shared" si="1"/>
        <v>5.692199578355587</v>
      </c>
      <c r="I36" s="32">
        <v>243</v>
      </c>
      <c r="J36" s="33">
        <f t="shared" si="2"/>
        <v>5.692199578355587</v>
      </c>
    </row>
    <row r="37" spans="2:10" ht="63" x14ac:dyDescent="0.25">
      <c r="B37" s="7" t="s">
        <v>55</v>
      </c>
      <c r="C37" s="32">
        <v>5687.06</v>
      </c>
      <c r="D37" s="32">
        <v>4463</v>
      </c>
      <c r="E37" s="32">
        <v>1572</v>
      </c>
      <c r="F37" s="33">
        <f t="shared" si="3"/>
        <v>35.222944207931882</v>
      </c>
      <c r="G37" s="32">
        <v>1572</v>
      </c>
      <c r="H37" s="33">
        <f>G37/D37*100</f>
        <v>35.222944207931882</v>
      </c>
      <c r="I37" s="32">
        <v>1572</v>
      </c>
      <c r="J37" s="33">
        <f t="shared" si="2"/>
        <v>35.222944207931882</v>
      </c>
    </row>
    <row r="38" spans="2:10" ht="15.75" x14ac:dyDescent="0.25">
      <c r="B38" s="15" t="s">
        <v>11</v>
      </c>
      <c r="C38" s="31">
        <v>3606.4</v>
      </c>
      <c r="D38" s="31">
        <v>5493.8</v>
      </c>
      <c r="E38" s="31">
        <v>4203</v>
      </c>
      <c r="F38" s="31">
        <f t="shared" si="3"/>
        <v>76.50442316793476</v>
      </c>
      <c r="G38" s="31">
        <v>1703</v>
      </c>
      <c r="H38" s="31">
        <f t="shared" si="1"/>
        <v>30.998580217699949</v>
      </c>
      <c r="I38" s="31">
        <v>1203</v>
      </c>
      <c r="J38" s="31">
        <f t="shared" si="2"/>
        <v>21.897411627652989</v>
      </c>
    </row>
    <row r="39" spans="2:10" ht="15.75" x14ac:dyDescent="0.25">
      <c r="B39" s="15" t="s">
        <v>30</v>
      </c>
      <c r="C39" s="31">
        <v>6.16</v>
      </c>
      <c r="D39" s="31">
        <v>1100.3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</row>
    <row r="40" spans="2:10" ht="26.25" customHeight="1" x14ac:dyDescent="0.25">
      <c r="B40" s="19" t="s">
        <v>12</v>
      </c>
      <c r="C40" s="31">
        <f>C41+C77+C79+C80+C75</f>
        <v>521406.65</v>
      </c>
      <c r="D40" s="31">
        <f>D41+D77+D79+D80+D75</f>
        <v>706571.36</v>
      </c>
      <c r="E40" s="31">
        <f>E41+E77+E79+E80+E75</f>
        <v>749060.4</v>
      </c>
      <c r="F40" s="31">
        <f t="shared" si="3"/>
        <v>106.01341101626312</v>
      </c>
      <c r="G40" s="31">
        <f>G41+G77+G79+G80+G75</f>
        <v>830831.22</v>
      </c>
      <c r="H40" s="31">
        <f t="shared" si="1"/>
        <v>117.58631428253759</v>
      </c>
      <c r="I40" s="31">
        <f>I41+I77+I79+I80+I75</f>
        <v>422176.53</v>
      </c>
      <c r="J40" s="31">
        <f t="shared" si="2"/>
        <v>59.750020153661488</v>
      </c>
    </row>
    <row r="41" spans="2:10" ht="58.5" customHeight="1" x14ac:dyDescent="0.25">
      <c r="B41" s="15" t="s">
        <v>19</v>
      </c>
      <c r="C41" s="31">
        <f>C42+C47+C64+C71</f>
        <v>520920.29</v>
      </c>
      <c r="D41" s="31">
        <f>D42+D47+D64+D71</f>
        <v>706444.36</v>
      </c>
      <c r="E41" s="31">
        <f>E42+E47+E64+E71</f>
        <v>749060.4</v>
      </c>
      <c r="F41" s="31">
        <f t="shared" si="3"/>
        <v>106.03246942193721</v>
      </c>
      <c r="G41" s="31">
        <f>G42+G47+G64+G71</f>
        <v>830831.22</v>
      </c>
      <c r="H41" s="31">
        <f t="shared" si="1"/>
        <v>117.60745318994408</v>
      </c>
      <c r="I41" s="31">
        <f>I42+I47+I64+I71</f>
        <v>422176.53</v>
      </c>
      <c r="J41" s="31">
        <f t="shared" si="2"/>
        <v>59.760761626011153</v>
      </c>
    </row>
    <row r="42" spans="2:10" ht="31.5" x14ac:dyDescent="0.25">
      <c r="B42" s="15" t="s">
        <v>20</v>
      </c>
      <c r="C42" s="31">
        <f>C45+C46+C44</f>
        <v>139516.78</v>
      </c>
      <c r="D42" s="31">
        <f t="shared" ref="D42:I42" si="10">D45+D46+D44</f>
        <v>165910.90000000002</v>
      </c>
      <c r="E42" s="31">
        <f t="shared" si="10"/>
        <v>167326.5</v>
      </c>
      <c r="F42" s="31">
        <f t="shared" si="3"/>
        <v>100.85322905246127</v>
      </c>
      <c r="G42" s="31">
        <f>G45+G46+G44</f>
        <v>167910.7</v>
      </c>
      <c r="H42" s="31">
        <f t="shared" si="1"/>
        <v>101.20534576088731</v>
      </c>
      <c r="I42" s="31">
        <f t="shared" si="10"/>
        <v>145520.9</v>
      </c>
      <c r="J42" s="31">
        <f t="shared" si="2"/>
        <v>87.710270994853246</v>
      </c>
    </row>
    <row r="43" spans="2:10" ht="44.25" hidden="1" customHeight="1" x14ac:dyDescent="0.25">
      <c r="B43" s="11" t="s">
        <v>25</v>
      </c>
      <c r="C43" s="38">
        <v>0</v>
      </c>
      <c r="D43" s="39">
        <v>0</v>
      </c>
      <c r="E43" s="32">
        <v>0</v>
      </c>
      <c r="F43" s="33"/>
      <c r="G43" s="34">
        <v>0</v>
      </c>
      <c r="H43" s="33"/>
      <c r="I43" s="34">
        <v>0</v>
      </c>
      <c r="J43" s="33"/>
    </row>
    <row r="44" spans="2:10" ht="57" customHeight="1" x14ac:dyDescent="0.25">
      <c r="B44" s="23" t="s">
        <v>56</v>
      </c>
      <c r="C44" s="32">
        <v>70978.399999999994</v>
      </c>
      <c r="D44" s="39">
        <v>68861.600000000006</v>
      </c>
      <c r="E44" s="32">
        <v>73031.899999999994</v>
      </c>
      <c r="F44" s="33">
        <f t="shared" si="3"/>
        <v>106.05606027161724</v>
      </c>
      <c r="G44" s="34">
        <v>70038.3</v>
      </c>
      <c r="H44" s="33">
        <f t="shared" si="1"/>
        <v>101.70878980447738</v>
      </c>
      <c r="I44" s="34">
        <v>38538.400000000001</v>
      </c>
      <c r="J44" s="33">
        <f t="shared" si="2"/>
        <v>55.965008074166157</v>
      </c>
    </row>
    <row r="45" spans="2:10" ht="47.25" x14ac:dyDescent="0.25">
      <c r="B45" s="23" t="s">
        <v>57</v>
      </c>
      <c r="C45" s="39">
        <v>7208.38</v>
      </c>
      <c r="D45" s="35">
        <v>16351.2</v>
      </c>
      <c r="E45" s="32">
        <v>0</v>
      </c>
      <c r="F45" s="33">
        <f t="shared" si="3"/>
        <v>0</v>
      </c>
      <c r="G45" s="34">
        <v>0</v>
      </c>
      <c r="H45" s="33">
        <f t="shared" si="1"/>
        <v>0</v>
      </c>
      <c r="I45" s="34">
        <v>5430.5</v>
      </c>
      <c r="J45" s="33">
        <f t="shared" si="2"/>
        <v>33.211629727481771</v>
      </c>
    </row>
    <row r="46" spans="2:10" ht="63" x14ac:dyDescent="0.25">
      <c r="B46" s="7" t="s">
        <v>58</v>
      </c>
      <c r="C46" s="39">
        <v>61330</v>
      </c>
      <c r="D46" s="35">
        <v>80698.100000000006</v>
      </c>
      <c r="E46" s="32">
        <v>94294.6</v>
      </c>
      <c r="F46" s="33">
        <f t="shared" si="3"/>
        <v>116.8485999050783</v>
      </c>
      <c r="G46" s="34">
        <v>97872.4</v>
      </c>
      <c r="H46" s="33">
        <f t="shared" si="1"/>
        <v>121.28216153788006</v>
      </c>
      <c r="I46" s="34">
        <v>101552</v>
      </c>
      <c r="J46" s="33">
        <f t="shared" si="2"/>
        <v>125.84187236130713</v>
      </c>
    </row>
    <row r="47" spans="2:10" ht="31.5" x14ac:dyDescent="0.25">
      <c r="B47" s="15" t="s">
        <v>21</v>
      </c>
      <c r="C47" s="31">
        <f>C59+C60+C49+C61+C52+C53+C54+C55+C63+C48+C50+C51</f>
        <v>170684.15</v>
      </c>
      <c r="D47" s="31">
        <f>D59+D60+D49+D61+D52+D53+D54+D55+D63+D48+D50+D51+D62+D56+D57+D58</f>
        <v>315415.92</v>
      </c>
      <c r="E47" s="31">
        <f>E59+E60+E49+E61+E52+E53+E54+E55+E63+E48+E50+E51</f>
        <v>353291.05000000005</v>
      </c>
      <c r="F47" s="31">
        <f t="shared" si="3"/>
        <v>112.0079956648986</v>
      </c>
      <c r="G47" s="31">
        <f>G59+G60+G49+G61+G52+G53+G54+G55+G63+G48+G50+G51</f>
        <v>423454.98</v>
      </c>
      <c r="H47" s="31">
        <f t="shared" si="1"/>
        <v>134.25288742559349</v>
      </c>
      <c r="I47" s="31">
        <f>I59+I60+I49+I61+I52+I53+I54+I55+I63+I48+I50+I51</f>
        <v>25818.510000000002</v>
      </c>
      <c r="J47" s="31">
        <f t="shared" si="2"/>
        <v>8.1855443441155415</v>
      </c>
    </row>
    <row r="48" spans="2:10" s="48" customFormat="1" ht="47.25" x14ac:dyDescent="0.25">
      <c r="B48" s="49" t="s">
        <v>77</v>
      </c>
      <c r="C48" s="33">
        <v>4943.33</v>
      </c>
      <c r="D48" s="33">
        <v>9603</v>
      </c>
      <c r="E48" s="33">
        <v>0</v>
      </c>
      <c r="F48" s="33">
        <f>E48/D48*100</f>
        <v>0</v>
      </c>
      <c r="G48" s="33">
        <v>0</v>
      </c>
      <c r="H48" s="33">
        <f>G48/D48*100</f>
        <v>0</v>
      </c>
      <c r="I48" s="33">
        <v>0</v>
      </c>
      <c r="J48" s="33">
        <v>0</v>
      </c>
    </row>
    <row r="49" spans="2:10" ht="85.5" customHeight="1" x14ac:dyDescent="0.25">
      <c r="B49" s="24" t="s">
        <v>61</v>
      </c>
      <c r="C49" s="39">
        <v>3108.86</v>
      </c>
      <c r="D49" s="35">
        <v>0</v>
      </c>
      <c r="E49" s="34">
        <v>2195.13</v>
      </c>
      <c r="F49" s="33">
        <v>0</v>
      </c>
      <c r="G49" s="32">
        <v>2209.88</v>
      </c>
      <c r="H49" s="33">
        <v>0</v>
      </c>
      <c r="I49" s="32">
        <v>0</v>
      </c>
      <c r="J49" s="33">
        <v>0</v>
      </c>
    </row>
    <row r="50" spans="2:10" s="48" customFormat="1" ht="47.25" x14ac:dyDescent="0.25">
      <c r="B50" s="49" t="s">
        <v>78</v>
      </c>
      <c r="C50" s="33">
        <v>84375.9</v>
      </c>
      <c r="D50" s="33">
        <v>107003.5</v>
      </c>
      <c r="E50" s="33">
        <v>0</v>
      </c>
      <c r="F50" s="33">
        <f t="shared" ref="F50:F60" si="11">E50/D50*100</f>
        <v>0</v>
      </c>
      <c r="G50" s="33">
        <v>0</v>
      </c>
      <c r="H50" s="33">
        <v>0</v>
      </c>
      <c r="I50" s="33">
        <v>0</v>
      </c>
      <c r="J50" s="33">
        <v>0</v>
      </c>
    </row>
    <row r="51" spans="2:10" s="48" customFormat="1" ht="15" customHeight="1" x14ac:dyDescent="0.25">
      <c r="B51" s="49" t="s">
        <v>79</v>
      </c>
      <c r="C51" s="33">
        <v>4437.04</v>
      </c>
      <c r="D51" s="33">
        <v>324.68</v>
      </c>
      <c r="E51" s="33">
        <v>0</v>
      </c>
      <c r="F51" s="33">
        <f t="shared" si="11"/>
        <v>0</v>
      </c>
      <c r="G51" s="33">
        <v>0</v>
      </c>
      <c r="H51" s="33">
        <v>0</v>
      </c>
      <c r="I51" s="33">
        <v>0</v>
      </c>
      <c r="J51" s="33">
        <v>0</v>
      </c>
    </row>
    <row r="52" spans="2:10" ht="65.25" customHeight="1" x14ac:dyDescent="0.25">
      <c r="B52" s="22" t="s">
        <v>63</v>
      </c>
      <c r="C52" s="39">
        <v>8081.1</v>
      </c>
      <c r="D52" s="35">
        <v>8603.7999999999993</v>
      </c>
      <c r="E52" s="32">
        <v>9259.35</v>
      </c>
      <c r="F52" s="33">
        <f t="shared" si="11"/>
        <v>107.61930774773938</v>
      </c>
      <c r="G52" s="32">
        <v>9259.35</v>
      </c>
      <c r="H52" s="33">
        <f>G52/D52*100</f>
        <v>107.61930774773938</v>
      </c>
      <c r="I52" s="32">
        <v>9166.5300000000007</v>
      </c>
      <c r="J52" s="33">
        <v>0</v>
      </c>
    </row>
    <row r="53" spans="2:10" ht="47.25" x14ac:dyDescent="0.25">
      <c r="B53" s="26" t="s">
        <v>64</v>
      </c>
      <c r="C53" s="39">
        <v>1310.4000000000001</v>
      </c>
      <c r="D53" s="35">
        <v>1176</v>
      </c>
      <c r="E53" s="32">
        <v>997.14</v>
      </c>
      <c r="F53" s="33">
        <f t="shared" si="11"/>
        <v>84.790816326530617</v>
      </c>
      <c r="G53" s="32">
        <v>950.18</v>
      </c>
      <c r="H53" s="33">
        <v>0</v>
      </c>
      <c r="I53" s="32">
        <v>926.62</v>
      </c>
      <c r="J53" s="33">
        <v>0</v>
      </c>
    </row>
    <row r="54" spans="2:10" ht="47.25" x14ac:dyDescent="0.25">
      <c r="B54" s="26" t="s">
        <v>65</v>
      </c>
      <c r="C54" s="39">
        <v>1990.56</v>
      </c>
      <c r="D54" s="39">
        <v>2172.33</v>
      </c>
      <c r="E54" s="32">
        <v>2691.42</v>
      </c>
      <c r="F54" s="33">
        <f t="shared" si="11"/>
        <v>123.89554073276162</v>
      </c>
      <c r="G54" s="32">
        <v>594.23</v>
      </c>
      <c r="H54" s="33">
        <v>0</v>
      </c>
      <c r="I54" s="32">
        <v>0</v>
      </c>
      <c r="J54" s="33">
        <v>0</v>
      </c>
    </row>
    <row r="55" spans="2:10" ht="47.25" x14ac:dyDescent="0.25">
      <c r="B55" s="26" t="s">
        <v>66</v>
      </c>
      <c r="C55" s="39">
        <v>2034.9</v>
      </c>
      <c r="D55" s="39">
        <v>0</v>
      </c>
      <c r="E55" s="32">
        <v>3894.98</v>
      </c>
      <c r="F55" s="33" t="e">
        <f t="shared" si="11"/>
        <v>#DIV/0!</v>
      </c>
      <c r="G55" s="32">
        <v>0</v>
      </c>
      <c r="H55" s="33">
        <v>0</v>
      </c>
      <c r="I55" s="32">
        <v>0</v>
      </c>
      <c r="J55" s="33">
        <v>0</v>
      </c>
    </row>
    <row r="56" spans="2:10" ht="31.5" x14ac:dyDescent="0.25">
      <c r="B56" s="26" t="s">
        <v>83</v>
      </c>
      <c r="C56" s="39">
        <v>0</v>
      </c>
      <c r="D56" s="39">
        <v>4336.17</v>
      </c>
      <c r="E56" s="32">
        <v>0</v>
      </c>
      <c r="F56" s="33">
        <f t="shared" si="11"/>
        <v>0</v>
      </c>
      <c r="G56" s="32">
        <v>0</v>
      </c>
      <c r="H56" s="33">
        <v>0</v>
      </c>
      <c r="I56" s="32">
        <v>0</v>
      </c>
      <c r="J56" s="33">
        <v>0</v>
      </c>
    </row>
    <row r="57" spans="2:10" ht="63" x14ac:dyDescent="0.25">
      <c r="B57" s="26" t="s">
        <v>84</v>
      </c>
      <c r="C57" s="39">
        <v>0</v>
      </c>
      <c r="D57" s="39">
        <v>1277.2</v>
      </c>
      <c r="E57" s="32">
        <v>0</v>
      </c>
      <c r="F57" s="33">
        <f t="shared" si="11"/>
        <v>0</v>
      </c>
      <c r="G57" s="32">
        <v>0</v>
      </c>
      <c r="H57" s="33">
        <v>0</v>
      </c>
      <c r="I57" s="32">
        <v>0</v>
      </c>
      <c r="J57" s="33">
        <v>0</v>
      </c>
    </row>
    <row r="58" spans="2:10" ht="78.75" x14ac:dyDescent="0.25">
      <c r="B58" s="26" t="s">
        <v>85</v>
      </c>
      <c r="C58" s="39">
        <v>0</v>
      </c>
      <c r="D58" s="39">
        <v>722.42</v>
      </c>
      <c r="E58" s="32">
        <v>0</v>
      </c>
      <c r="F58" s="33">
        <f t="shared" si="11"/>
        <v>0</v>
      </c>
      <c r="G58" s="32">
        <v>0</v>
      </c>
      <c r="H58" s="33">
        <v>0</v>
      </c>
      <c r="I58" s="32">
        <v>0</v>
      </c>
      <c r="J58" s="33">
        <v>0</v>
      </c>
    </row>
    <row r="59" spans="2:10" ht="141.75" x14ac:dyDescent="0.25">
      <c r="B59" s="7" t="s">
        <v>59</v>
      </c>
      <c r="C59" s="39">
        <v>0</v>
      </c>
      <c r="D59" s="35">
        <v>26443.39</v>
      </c>
      <c r="E59" s="32">
        <v>70211.44</v>
      </c>
      <c r="F59" s="33">
        <f t="shared" si="11"/>
        <v>265.51603255104584</v>
      </c>
      <c r="G59" s="32">
        <v>76791.399999999994</v>
      </c>
      <c r="H59" s="33">
        <v>0</v>
      </c>
      <c r="I59" s="32">
        <v>0</v>
      </c>
      <c r="J59" s="33">
        <v>0</v>
      </c>
    </row>
    <row r="60" spans="2:10" ht="110.25" x14ac:dyDescent="0.25">
      <c r="B60" s="7" t="s">
        <v>60</v>
      </c>
      <c r="C60" s="39">
        <v>0</v>
      </c>
      <c r="D60" s="40">
        <v>24072.37</v>
      </c>
      <c r="E60" s="34">
        <v>134642.21</v>
      </c>
      <c r="F60" s="33">
        <f t="shared" si="11"/>
        <v>559.32261759020821</v>
      </c>
      <c r="G60" s="32">
        <v>157022.18</v>
      </c>
      <c r="H60" s="33">
        <v>0</v>
      </c>
      <c r="I60" s="32">
        <v>0</v>
      </c>
      <c r="J60" s="33">
        <v>0</v>
      </c>
    </row>
    <row r="61" spans="2:10" ht="63.75" customHeight="1" x14ac:dyDescent="0.25">
      <c r="B61" s="25" t="s">
        <v>62</v>
      </c>
      <c r="C61" s="39">
        <v>0</v>
      </c>
      <c r="D61" s="35">
        <v>3169.8</v>
      </c>
      <c r="E61" s="34">
        <v>3196.87</v>
      </c>
      <c r="F61" s="33">
        <f t="shared" si="3"/>
        <v>100.85399709760867</v>
      </c>
      <c r="G61" s="32">
        <v>0</v>
      </c>
      <c r="H61" s="33">
        <f t="shared" si="1"/>
        <v>0</v>
      </c>
      <c r="I61" s="32">
        <v>0</v>
      </c>
      <c r="J61" s="33">
        <f t="shared" si="2"/>
        <v>0</v>
      </c>
    </row>
    <row r="62" spans="2:10" ht="33" customHeight="1" x14ac:dyDescent="0.25">
      <c r="B62" s="51" t="s">
        <v>82</v>
      </c>
      <c r="C62" s="39">
        <v>0</v>
      </c>
      <c r="D62" s="35">
        <v>283.63</v>
      </c>
      <c r="E62" s="34">
        <v>0</v>
      </c>
      <c r="F62" s="33">
        <f t="shared" si="3"/>
        <v>0</v>
      </c>
      <c r="G62" s="32">
        <v>0</v>
      </c>
      <c r="H62" s="33">
        <f t="shared" ref="H62:H63" si="12">G62/D62*100</f>
        <v>0</v>
      </c>
      <c r="I62" s="32">
        <v>0</v>
      </c>
      <c r="J62" s="33">
        <f t="shared" ref="J62:J63" si="13">I62/D62*100</f>
        <v>0</v>
      </c>
    </row>
    <row r="63" spans="2:10" ht="15.75" x14ac:dyDescent="0.25">
      <c r="B63" s="18" t="s">
        <v>67</v>
      </c>
      <c r="C63" s="39">
        <v>60402.06</v>
      </c>
      <c r="D63" s="39">
        <v>126227.63</v>
      </c>
      <c r="E63" s="32">
        <v>126202.51</v>
      </c>
      <c r="F63" s="33">
        <f t="shared" si="3"/>
        <v>99.980099444154973</v>
      </c>
      <c r="G63" s="32">
        <v>176627.76</v>
      </c>
      <c r="H63" s="33">
        <f t="shared" si="12"/>
        <v>139.92796981136379</v>
      </c>
      <c r="I63" s="32">
        <v>15725.36</v>
      </c>
      <c r="J63" s="33">
        <f t="shared" si="13"/>
        <v>12.457938091684047</v>
      </c>
    </row>
    <row r="64" spans="2:10" ht="31.5" x14ac:dyDescent="0.25">
      <c r="B64" s="15" t="s">
        <v>22</v>
      </c>
      <c r="C64" s="31">
        <f>C65+C66+C67+C70+C68+C69</f>
        <v>208413.14</v>
      </c>
      <c r="D64" s="31">
        <f t="shared" ref="D64:E64" si="14">D65+D66+D67+D70+D68+D69</f>
        <v>223138.27</v>
      </c>
      <c r="E64" s="31">
        <f t="shared" si="14"/>
        <v>228390.77000000002</v>
      </c>
      <c r="F64" s="31">
        <f t="shared" si="3"/>
        <v>102.35392162895232</v>
      </c>
      <c r="G64" s="31">
        <f>G65+G66+G67+G70+G68+G69</f>
        <v>239465.54</v>
      </c>
      <c r="H64" s="31">
        <f t="shared" si="1"/>
        <v>107.31710880433016</v>
      </c>
      <c r="I64" s="31">
        <f>I65+I66+I67+I70+I68+I69</f>
        <v>250837.12</v>
      </c>
      <c r="J64" s="31">
        <f t="shared" si="2"/>
        <v>112.41331215842088</v>
      </c>
    </row>
    <row r="65" spans="2:10" s="50" customFormat="1" ht="47.25" x14ac:dyDescent="0.25">
      <c r="B65" s="27" t="s">
        <v>26</v>
      </c>
      <c r="C65" s="33">
        <v>196013.63</v>
      </c>
      <c r="D65" s="40">
        <v>210867.37</v>
      </c>
      <c r="E65" s="33">
        <v>225529.94</v>
      </c>
      <c r="F65" s="33">
        <f t="shared" si="3"/>
        <v>106.95345609896876</v>
      </c>
      <c r="G65" s="33">
        <v>236590.17</v>
      </c>
      <c r="H65" s="33">
        <f t="shared" si="1"/>
        <v>112.19856822798143</v>
      </c>
      <c r="I65" s="33">
        <v>247949.62</v>
      </c>
      <c r="J65" s="33">
        <v>0</v>
      </c>
    </row>
    <row r="66" spans="2:10" ht="78.75" x14ac:dyDescent="0.25">
      <c r="B66" s="28" t="s">
        <v>68</v>
      </c>
      <c r="C66" s="39">
        <v>731.5</v>
      </c>
      <c r="D66" s="35">
        <v>793.8</v>
      </c>
      <c r="E66" s="32">
        <v>332.5</v>
      </c>
      <c r="F66" s="33">
        <f t="shared" si="3"/>
        <v>41.887125220458557</v>
      </c>
      <c r="G66" s="34">
        <v>347.3</v>
      </c>
      <c r="H66" s="33">
        <f t="shared" si="1"/>
        <v>43.751574703955662</v>
      </c>
      <c r="I66" s="34">
        <v>359.5</v>
      </c>
      <c r="J66" s="33">
        <f t="shared" si="2"/>
        <v>45.288485764676246</v>
      </c>
    </row>
    <row r="67" spans="2:10" ht="78.75" x14ac:dyDescent="0.25">
      <c r="B67" s="28" t="s">
        <v>69</v>
      </c>
      <c r="C67" s="39">
        <v>1.51</v>
      </c>
      <c r="D67" s="35">
        <v>21.7</v>
      </c>
      <c r="E67" s="32">
        <v>0.63</v>
      </c>
      <c r="F67" s="33">
        <f t="shared" si="3"/>
        <v>2.903225806451613</v>
      </c>
      <c r="G67" s="34">
        <v>0.67</v>
      </c>
      <c r="H67" s="33">
        <f t="shared" si="1"/>
        <v>3.0875576036866361</v>
      </c>
      <c r="I67" s="34">
        <v>0.6</v>
      </c>
      <c r="J67" s="33">
        <f t="shared" si="2"/>
        <v>2.7649769585253456</v>
      </c>
    </row>
    <row r="68" spans="2:10" ht="78.75" x14ac:dyDescent="0.25">
      <c r="B68" s="28" t="s">
        <v>80</v>
      </c>
      <c r="C68" s="39">
        <v>8983.7999999999993</v>
      </c>
      <c r="D68" s="35">
        <v>8983.7999999999993</v>
      </c>
      <c r="E68" s="32">
        <v>0</v>
      </c>
      <c r="F68" s="33">
        <f t="shared" ref="F68" si="15">E68/D68*100</f>
        <v>0</v>
      </c>
      <c r="G68" s="34">
        <v>0</v>
      </c>
      <c r="H68" s="33">
        <f t="shared" ref="H68" si="16">G68/D68*100</f>
        <v>0</v>
      </c>
      <c r="I68" s="34">
        <v>0</v>
      </c>
      <c r="J68" s="33">
        <f t="shared" ref="J68" si="17">I68/D68*100</f>
        <v>0</v>
      </c>
    </row>
    <row r="69" spans="2:10" ht="31.5" x14ac:dyDescent="0.25">
      <c r="B69" s="28" t="s">
        <v>81</v>
      </c>
      <c r="C69" s="39">
        <v>358.5</v>
      </c>
      <c r="D69" s="35">
        <v>0</v>
      </c>
      <c r="E69" s="32">
        <v>0</v>
      </c>
      <c r="F69" s="33">
        <v>0</v>
      </c>
      <c r="G69" s="34">
        <v>0</v>
      </c>
      <c r="H69" s="33">
        <v>0</v>
      </c>
      <c r="I69" s="34">
        <v>0</v>
      </c>
      <c r="J69" s="33">
        <v>0</v>
      </c>
    </row>
    <row r="70" spans="2:10" ht="31.5" x14ac:dyDescent="0.25">
      <c r="B70" s="28" t="s">
        <v>70</v>
      </c>
      <c r="C70" s="39">
        <v>2324.1999999999998</v>
      </c>
      <c r="D70" s="35">
        <v>2471.6</v>
      </c>
      <c r="E70" s="32">
        <v>2527.6999999999998</v>
      </c>
      <c r="F70" s="33">
        <f t="shared" si="3"/>
        <v>102.26978475481469</v>
      </c>
      <c r="G70" s="34">
        <v>2527.4</v>
      </c>
      <c r="H70" s="33">
        <f t="shared" si="1"/>
        <v>102.25764686842531</v>
      </c>
      <c r="I70" s="34">
        <v>2527.4</v>
      </c>
      <c r="J70" s="33">
        <f t="shared" si="2"/>
        <v>102.25764686842531</v>
      </c>
    </row>
    <row r="71" spans="2:10" ht="15.75" x14ac:dyDescent="0.25">
      <c r="B71" s="15" t="s">
        <v>23</v>
      </c>
      <c r="C71" s="31">
        <f>C72+C73+C74</f>
        <v>2306.2199999999998</v>
      </c>
      <c r="D71" s="31">
        <f>D72+D73+D74</f>
        <v>1979.27</v>
      </c>
      <c r="E71" s="31">
        <f>E72+E73+E74</f>
        <v>52.08</v>
      </c>
      <c r="F71" s="31">
        <f t="shared" si="3"/>
        <v>2.6312731461599475</v>
      </c>
      <c r="G71" s="31">
        <f>G72+G73+G74</f>
        <v>0</v>
      </c>
      <c r="H71" s="31">
        <f t="shared" si="1"/>
        <v>0</v>
      </c>
      <c r="I71" s="31">
        <f>I72+I73+I74</f>
        <v>0</v>
      </c>
      <c r="J71" s="31">
        <f t="shared" si="2"/>
        <v>0</v>
      </c>
    </row>
    <row r="72" spans="2:10" ht="31.5" x14ac:dyDescent="0.25">
      <c r="B72" s="18" t="s">
        <v>31</v>
      </c>
      <c r="C72" s="39">
        <v>260.42</v>
      </c>
      <c r="D72" s="35">
        <v>0</v>
      </c>
      <c r="E72" s="32">
        <v>0</v>
      </c>
      <c r="F72" s="33" t="e">
        <f t="shared" si="3"/>
        <v>#DIV/0!</v>
      </c>
      <c r="G72" s="34">
        <v>0</v>
      </c>
      <c r="H72" s="33" t="e">
        <f t="shared" si="1"/>
        <v>#DIV/0!</v>
      </c>
      <c r="I72" s="34">
        <v>0</v>
      </c>
      <c r="J72" s="33" t="e">
        <f t="shared" si="2"/>
        <v>#DIV/0!</v>
      </c>
    </row>
    <row r="73" spans="2:10" ht="67.5" customHeight="1" x14ac:dyDescent="0.25">
      <c r="B73" s="18" t="s">
        <v>32</v>
      </c>
      <c r="C73" s="39">
        <v>0</v>
      </c>
      <c r="D73" s="40">
        <v>0</v>
      </c>
      <c r="E73" s="32">
        <v>0</v>
      </c>
      <c r="F73" s="33">
        <v>0</v>
      </c>
      <c r="G73" s="34">
        <v>0</v>
      </c>
      <c r="H73" s="33">
        <v>0</v>
      </c>
      <c r="I73" s="34">
        <v>0</v>
      </c>
      <c r="J73" s="33">
        <v>0</v>
      </c>
    </row>
    <row r="74" spans="2:10" ht="31.5" x14ac:dyDescent="0.25">
      <c r="B74" s="8" t="s">
        <v>27</v>
      </c>
      <c r="C74" s="42">
        <v>2045.8</v>
      </c>
      <c r="D74" s="39">
        <v>1979.27</v>
      </c>
      <c r="E74" s="32">
        <v>52.08</v>
      </c>
      <c r="F74" s="33">
        <f t="shared" si="3"/>
        <v>2.6312731461599475</v>
      </c>
      <c r="G74" s="34">
        <v>0</v>
      </c>
      <c r="H74" s="33">
        <f t="shared" si="1"/>
        <v>0</v>
      </c>
      <c r="I74" s="34">
        <v>0</v>
      </c>
      <c r="J74" s="33">
        <f t="shared" si="2"/>
        <v>0</v>
      </c>
    </row>
    <row r="75" spans="2:10" ht="31.5" x14ac:dyDescent="0.25">
      <c r="B75" s="30" t="s">
        <v>71</v>
      </c>
      <c r="C75" s="43">
        <f>C76</f>
        <v>59.25</v>
      </c>
      <c r="D75" s="43">
        <f>D76</f>
        <v>27</v>
      </c>
      <c r="E75" s="43">
        <f>E76</f>
        <v>0</v>
      </c>
      <c r="F75" s="41">
        <v>0</v>
      </c>
      <c r="G75" s="43">
        <f>G76</f>
        <v>0</v>
      </c>
      <c r="H75" s="41">
        <v>0</v>
      </c>
      <c r="I75" s="43">
        <f>I76</f>
        <v>0</v>
      </c>
      <c r="J75" s="41">
        <v>0</v>
      </c>
    </row>
    <row r="76" spans="2:10" ht="47.25" x14ac:dyDescent="0.25">
      <c r="B76" s="29" t="s">
        <v>72</v>
      </c>
      <c r="C76" s="42">
        <v>59.25</v>
      </c>
      <c r="D76" s="39">
        <v>27</v>
      </c>
      <c r="E76" s="32">
        <v>0</v>
      </c>
      <c r="F76" s="33">
        <v>0</v>
      </c>
      <c r="G76" s="34">
        <v>0</v>
      </c>
      <c r="H76" s="33">
        <v>0</v>
      </c>
      <c r="I76" s="34">
        <v>0</v>
      </c>
      <c r="J76" s="33">
        <v>0</v>
      </c>
    </row>
    <row r="77" spans="2:10" ht="15.75" x14ac:dyDescent="0.25">
      <c r="B77" s="15" t="s">
        <v>13</v>
      </c>
      <c r="C77" s="31">
        <f>C78</f>
        <v>1081.77</v>
      </c>
      <c r="D77" s="31">
        <f t="shared" ref="D77:E77" si="18">D78</f>
        <v>100</v>
      </c>
      <c r="E77" s="31">
        <f t="shared" si="18"/>
        <v>0</v>
      </c>
      <c r="F77" s="31">
        <v>0</v>
      </c>
      <c r="G77" s="31">
        <f>G78</f>
        <v>0</v>
      </c>
      <c r="H77" s="31">
        <v>0</v>
      </c>
      <c r="I77" s="31">
        <f>I78</f>
        <v>0</v>
      </c>
      <c r="J77" s="31">
        <v>0</v>
      </c>
    </row>
    <row r="78" spans="2:10" ht="31.5" x14ac:dyDescent="0.25">
      <c r="B78" s="8" t="s">
        <v>28</v>
      </c>
      <c r="C78" s="32">
        <v>1081.77</v>
      </c>
      <c r="D78" s="32">
        <v>100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2:10" ht="78.75" customHeight="1" x14ac:dyDescent="0.25">
      <c r="B79" s="17" t="s">
        <v>33</v>
      </c>
      <c r="C79" s="44">
        <v>177.95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</row>
    <row r="80" spans="2:10" ht="63" x14ac:dyDescent="0.25">
      <c r="B80" s="17" t="s">
        <v>24</v>
      </c>
      <c r="C80" s="44">
        <v>-832.61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</row>
    <row r="81" spans="2:10" ht="24" customHeight="1" x14ac:dyDescent="0.25">
      <c r="B81" s="20"/>
      <c r="C81" s="45">
        <f>C40+C6</f>
        <v>710756.44000000006</v>
      </c>
      <c r="D81" s="45">
        <f>D40+D6</f>
        <v>930350.07</v>
      </c>
      <c r="E81" s="45">
        <f>E40+E6</f>
        <v>971142.4</v>
      </c>
      <c r="F81" s="46">
        <f t="shared" si="3"/>
        <v>104.38462158658193</v>
      </c>
      <c r="G81" s="45">
        <f>G40+G6</f>
        <v>1068250.22</v>
      </c>
      <c r="H81" s="46">
        <f t="shared" si="1"/>
        <v>114.82239368241247</v>
      </c>
      <c r="I81" s="45">
        <f>I40+I6</f>
        <v>677927.53</v>
      </c>
      <c r="J81" s="46">
        <f t="shared" si="2"/>
        <v>72.868004406126403</v>
      </c>
    </row>
    <row r="82" spans="2:10" x14ac:dyDescent="0.25">
      <c r="C82" s="12"/>
    </row>
    <row r="83" spans="2:10" x14ac:dyDescent="0.25">
      <c r="C83" s="12"/>
    </row>
    <row r="84" spans="2:10" x14ac:dyDescent="0.25">
      <c r="C84" s="12"/>
    </row>
    <row r="87" spans="2:10" x14ac:dyDescent="0.25">
      <c r="D87" s="12"/>
    </row>
  </sheetData>
  <mergeCells count="1">
    <mergeCell ref="B2:J2"/>
  </mergeCells>
  <pageMargins left="0.31496062992125984" right="0.11811023622047245" top="0.19685039370078741" bottom="0.19685039370078741" header="0" footer="0"/>
  <pageSetup paperSize="9" scale="5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fin-2</cp:lastModifiedBy>
  <cp:lastPrinted>2021-11-25T10:13:50Z</cp:lastPrinted>
  <dcterms:created xsi:type="dcterms:W3CDTF">2017-11-13T06:37:00Z</dcterms:created>
  <dcterms:modified xsi:type="dcterms:W3CDTF">2022-11-22T09:26:39Z</dcterms:modified>
</cp:coreProperties>
</file>