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1595" tabRatio="500" activeTab="0"/>
  </bookViews>
  <sheets>
    <sheet name="Лист1" sheetId="1" r:id="rId1"/>
  </sheets>
  <definedNames>
    <definedName name="__bookmark_4">#REF!</definedName>
    <definedName name="_xlnm.Print_Titles" localSheetId="0">'Лист1'!$3:$3</definedName>
    <definedName name="_xlnm.Print_Area" localSheetId="0">'Лист1'!$B$1:$J$64</definedName>
  </definedNames>
  <calcPr fullCalcOnLoad="1"/>
</workbook>
</file>

<file path=xl/sharedStrings.xml><?xml version="1.0" encoding="utf-8"?>
<sst xmlns="http://schemas.openxmlformats.org/spreadsheetml/2006/main" count="104" uniqueCount="80">
  <si>
    <t>тыс. руб.</t>
  </si>
  <si>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</si>
  <si>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</si>
  <si>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</si>
  <si>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</si>
  <si>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</si>
  <si>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</si>
  <si>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</si>
  <si>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</si>
  <si>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</si>
  <si>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</si>
  <si>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</si>
  <si>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</si>
  <si>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</si>
  <si>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</si>
  <si>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</si>
  <si>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</si>
  <si>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</si>
  <si>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</si>
  <si>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</si>
  <si>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</si>
  <si>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</si>
  <si>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</si>
  <si>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</si>
  <si>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</si>
  <si>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</si>
  <si>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</si>
  <si>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</si>
  <si>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</si>
  <si>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</si>
  <si>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</si>
  <si>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</si>
  <si>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</si>
  <si>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</si>
  <si>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</si>
  <si>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</si>
  <si>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</si>
  <si>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</si>
  <si>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</si>
  <si>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</si>
  <si>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</si>
  <si>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</si>
  <si>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</si>
  <si>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</si>
  <si>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</si>
  <si>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</si>
  <si>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</si>
  <si>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</si>
  <si>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</si>
  <si>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</si>
  <si>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</si>
  <si>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</si>
  <si>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</si>
  <si>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</si>
  <si>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</si>
  <si>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</si>
  <si>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</si>
  <si>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Расходы проведены под фактическую потребность</t>
  </si>
  <si>
    <t>Расходы на проведение мероприятий по фактической потребности</t>
  </si>
  <si>
    <t xml:space="preserve">В течение года была увеличена финансовая помощь поселениям </t>
  </si>
  <si>
    <t>увеличение расходов связано с повышением заработной платы</t>
  </si>
  <si>
    <t>Увеличение расходов в связи с увеличением заработной платы</t>
  </si>
  <si>
    <t>Функционирование высшего должностного лица  субъекта Российской Федерации и муниципального образования</t>
  </si>
  <si>
    <t>Расходы проведены по фактической потребности</t>
  </si>
  <si>
    <t xml:space="preserve">расходы за счет субвенции из областного бюджета  </t>
  </si>
  <si>
    <t>Увеличение расходов в связи с увеличением заработной платы, подготовку образовательных учреждений к новому учебному году</t>
  </si>
  <si>
    <t>Аналитические данные о расходах  местного бюджета Устюженского района по разделам и подразделам классификации расходов за 2022 год в сравнении с первоначально утвержденными решением о местном бюджете Устюженского района значениями и с уточненными значениями с учетом внесенных изменений, а также фактическими расходами за 2021 год</t>
  </si>
  <si>
    <t xml:space="preserve"> </t>
  </si>
  <si>
    <t>Первоначально утвержденные бюджетные назначения на 2022 год</t>
  </si>
  <si>
    <t>Уточненные бюджетные назначения на 2022 год</t>
  </si>
  <si>
    <t>Исполнено на 01.01.2023</t>
  </si>
  <si>
    <t>% исполнения на 01.01.2023 к первоначально утвержденному бюджету на 2022г</t>
  </si>
  <si>
    <t>Причины отклонения исполнения за 2022 год от первоначально утвержденного бюджета</t>
  </si>
  <si>
    <t>% исполнения на 01.01.2023 к уточненному бюджету на 2022г</t>
  </si>
  <si>
    <t>Исполнено за 2021 год</t>
  </si>
  <si>
    <t>Отношение исполнения на 01.01.2023 к 01.01.2022</t>
  </si>
  <si>
    <t>НАЦИОНАЛЬНАЯ ОБОРОНА</t>
  </si>
  <si>
    <t>Мобилизационная и вневойсковая подготовка</t>
  </si>
  <si>
    <t>Уточнение остатка средств Дорожного фонда, сложившегося по состоянию на 01.01.2022 г.</t>
  </si>
  <si>
    <t xml:space="preserve">В течение года предусмотрены средства на разработку ПСД ФОКа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</si>
</sst>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&quot;###,##0.0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72" fontId="5" fillId="0" borderId="11" xfId="0" applyNumberFormat="1" applyFont="1" applyBorder="1" applyAlignment="1">
      <alignment horizontal="center" vertical="center" wrapText="1"/>
    </xf>
    <xf numFmtId="173" fontId="6" fillId="0" borderId="11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72" fontId="3" fillId="0" borderId="11" xfId="0" applyNumberFormat="1" applyFont="1" applyBorder="1" applyAlignment="1">
      <alignment horizontal="center" vertical="center" wrapText="1"/>
    </xf>
    <xf numFmtId="173" fontId="4" fillId="0" borderId="11" xfId="56" applyNumberFormat="1" applyFont="1" applyFill="1" applyBorder="1" applyAlignment="1" applyProtection="1">
      <alignment horizontal="center" vertical="center" wrapText="1"/>
      <protection/>
    </xf>
    <xf numFmtId="173" fontId="6" fillId="0" borderId="14" xfId="56" applyNumberFormat="1" applyFont="1" applyFill="1" applyBorder="1" applyAlignment="1" applyProtection="1">
      <alignment horizontal="center" vertical="center" wrapText="1"/>
      <protection/>
    </xf>
    <xf numFmtId="173" fontId="4" fillId="0" borderId="15" xfId="56" applyNumberFormat="1" applyFont="1" applyFill="1" applyBorder="1" applyAlignment="1" applyProtection="1">
      <alignment horizontal="center" vertical="center" wrapText="1"/>
      <protection/>
    </xf>
    <xf numFmtId="172" fontId="3" fillId="0" borderId="16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3" fontId="6" fillId="0" borderId="17" xfId="56" applyNumberFormat="1" applyFont="1" applyFill="1" applyBorder="1" applyAlignment="1" applyProtection="1">
      <alignment horizontal="center" vertical="center" wrapText="1"/>
      <protection/>
    </xf>
    <xf numFmtId="173" fontId="4" fillId="0" borderId="17" xfId="56" applyNumberFormat="1" applyFont="1" applyFill="1" applyBorder="1" applyAlignment="1" applyProtection="1">
      <alignment horizontal="center" vertical="center" wrapText="1"/>
      <protection/>
    </xf>
    <xf numFmtId="172" fontId="5" fillId="0" borderId="18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172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3" fontId="4" fillId="0" borderId="11" xfId="56" applyNumberFormat="1" applyFont="1" applyFill="1" applyBorder="1" applyAlignment="1" applyProtection="1">
      <alignment horizontal="left" vertical="center" wrapText="1"/>
      <protection/>
    </xf>
    <xf numFmtId="173" fontId="4" fillId="0" borderId="20" xfId="5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4" fontId="3" fillId="0" borderId="21" xfId="0" applyNumberFormat="1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3" fontId="6" fillId="0" borderId="21" xfId="56" applyNumberFormat="1" applyFont="1" applyFill="1" applyBorder="1" applyAlignment="1" applyProtection="1">
      <alignment horizontal="center" vertical="center" wrapText="1"/>
      <protection/>
    </xf>
    <xf numFmtId="173" fontId="4" fillId="0" borderId="21" xfId="56" applyNumberFormat="1" applyFont="1" applyFill="1" applyBorder="1" applyAlignment="1" applyProtection="1">
      <alignment horizontal="center" vertical="center" wrapText="1"/>
      <protection/>
    </xf>
    <xf numFmtId="172" fontId="3" fillId="0" borderId="22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3" fontId="6" fillId="0" borderId="20" xfId="56" applyNumberFormat="1" applyFont="1" applyFill="1" applyBorder="1" applyAlignment="1" applyProtection="1">
      <alignment horizontal="center" vertical="center" wrapText="1"/>
      <protection/>
    </xf>
    <xf numFmtId="173" fontId="4" fillId="0" borderId="13" xfId="56" applyNumberFormat="1" applyFont="1" applyFill="1" applyBorder="1" applyAlignment="1" applyProtection="1">
      <alignment horizontal="left" vertical="center" wrapText="1"/>
      <protection/>
    </xf>
    <xf numFmtId="173" fontId="4" fillId="0" borderId="21" xfId="56" applyNumberFormat="1" applyFont="1" applyFill="1" applyBorder="1" applyAlignment="1" applyProtection="1">
      <alignment horizontal="left" vertical="center" wrapText="1"/>
      <protection/>
    </xf>
    <xf numFmtId="172" fontId="4" fillId="0" borderId="2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top" wrapText="1"/>
    </xf>
    <xf numFmtId="172" fontId="5" fillId="34" borderId="11" xfId="0" applyNumberFormat="1" applyFont="1" applyFill="1" applyBorder="1" applyAlignment="1">
      <alignment horizontal="center" vertical="center" wrapText="1"/>
    </xf>
    <xf numFmtId="173" fontId="6" fillId="34" borderId="14" xfId="56" applyNumberFormat="1" applyFont="1" applyFill="1" applyBorder="1" applyAlignment="1" applyProtection="1">
      <alignment horizontal="center" vertical="center" wrapText="1"/>
      <protection/>
    </xf>
    <xf numFmtId="173" fontId="4" fillId="34" borderId="21" xfId="56" applyNumberFormat="1" applyFont="1" applyFill="1" applyBorder="1" applyAlignment="1" applyProtection="1">
      <alignment horizontal="left" vertical="center" wrapText="1"/>
      <protection/>
    </xf>
    <xf numFmtId="173" fontId="4" fillId="34" borderId="15" xfId="56" applyNumberFormat="1" applyFont="1" applyFill="1" applyBorder="1" applyAlignment="1" applyProtection="1">
      <alignment horizontal="center" vertical="center" wrapText="1"/>
      <protection/>
    </xf>
    <xf numFmtId="173" fontId="6" fillId="34" borderId="11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9" fillId="35" borderId="23" xfId="52" applyNumberFormat="1" applyFont="1" applyFill="1" applyBorder="1" applyAlignment="1" applyProtection="1">
      <alignment horizontal="left" vertical="center" wrapText="1"/>
      <protection hidden="1"/>
    </xf>
    <xf numFmtId="4" fontId="3" fillId="0" borderId="11" xfId="0" applyNumberFormat="1" applyFont="1" applyBorder="1" applyAlignment="1">
      <alignment horizontal="center" vertical="center" wrapText="1"/>
    </xf>
    <xf numFmtId="173" fontId="4" fillId="0" borderId="11" xfId="56" applyNumberFormat="1" applyFont="1" applyFill="1" applyBorder="1" applyAlignment="1" applyProtection="1">
      <alignment vertical="center" wrapText="1"/>
      <protection/>
    </xf>
    <xf numFmtId="2" fontId="3" fillId="0" borderId="11" xfId="0" applyNumberFormat="1" applyFont="1" applyBorder="1" applyAlignment="1">
      <alignment horizontal="center" vertical="center" wrapText="1"/>
    </xf>
    <xf numFmtId="173" fontId="6" fillId="0" borderId="11" xfId="56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tabSelected="1" zoomScale="120" zoomScaleNormal="12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67" sqref="A67"/>
      <selection pane="bottomRight" activeCell="B1" sqref="B1:J1"/>
    </sheetView>
  </sheetViews>
  <sheetFormatPr defaultColWidth="9.140625" defaultRowHeight="12.75"/>
  <cols>
    <col min="1" max="1" width="4.140625" style="0" customWidth="1"/>
    <col min="2" max="2" width="30.28125" style="0" customWidth="1"/>
    <col min="3" max="3" width="11.7109375" style="0" customWidth="1"/>
    <col min="4" max="4" width="11.28125" style="1" customWidth="1"/>
    <col min="5" max="5" width="11.8515625" style="1" customWidth="1"/>
    <col min="6" max="6" width="12.7109375" style="2" customWidth="1"/>
    <col min="7" max="7" width="31.7109375" style="2" customWidth="1"/>
    <col min="8" max="8" width="11.8515625" style="2" customWidth="1"/>
    <col min="9" max="9" width="9.00390625" style="1" customWidth="1"/>
    <col min="10" max="10" width="10.7109375" style="2" customWidth="1"/>
  </cols>
  <sheetData>
    <row r="1" spans="2:10" ht="46.5" customHeight="1">
      <c r="B1" s="59" t="s">
        <v>66</v>
      </c>
      <c r="C1" s="59"/>
      <c r="D1" s="59"/>
      <c r="E1" s="59"/>
      <c r="F1" s="59"/>
      <c r="G1" s="59"/>
      <c r="H1" s="59"/>
      <c r="I1" s="59"/>
      <c r="J1" s="59"/>
    </row>
    <row r="2" spans="2:10" ht="12.75">
      <c r="B2" s="3"/>
      <c r="C2" s="4"/>
      <c r="D2" s="5"/>
      <c r="E2" s="5"/>
      <c r="F2" s="6"/>
      <c r="G2" s="6"/>
      <c r="H2" s="6"/>
      <c r="I2" s="5"/>
      <c r="J2" s="53" t="s">
        <v>0</v>
      </c>
    </row>
    <row r="3" spans="2:10" ht="67.5" customHeight="1">
      <c r="B3" s="7" t="s">
        <v>1</v>
      </c>
      <c r="C3" s="7" t="s">
        <v>68</v>
      </c>
      <c r="D3" s="7" t="s">
        <v>69</v>
      </c>
      <c r="E3" s="7" t="s">
        <v>70</v>
      </c>
      <c r="F3" s="8" t="s">
        <v>71</v>
      </c>
      <c r="G3" s="8" t="s">
        <v>72</v>
      </c>
      <c r="H3" s="8" t="s">
        <v>73</v>
      </c>
      <c r="I3" s="7" t="s">
        <v>74</v>
      </c>
      <c r="J3" s="8" t="s">
        <v>75</v>
      </c>
    </row>
    <row r="4" spans="2:10" ht="12.75">
      <c r="B4" s="9" t="s">
        <v>2</v>
      </c>
      <c r="C4" s="9">
        <v>2</v>
      </c>
      <c r="D4" s="9">
        <v>3</v>
      </c>
      <c r="E4" s="9">
        <v>4</v>
      </c>
      <c r="F4" s="10">
        <v>5</v>
      </c>
      <c r="G4" s="10"/>
      <c r="H4" s="10">
        <v>6</v>
      </c>
      <c r="I4" s="9">
        <v>7</v>
      </c>
      <c r="J4" s="10">
        <v>8</v>
      </c>
    </row>
    <row r="5" spans="2:10" s="14" customFormat="1" ht="69" customHeight="1">
      <c r="B5" s="11" t="s">
        <v>3</v>
      </c>
      <c r="C5" s="12">
        <f>C6+C18+C22+C33+C37+C39+C45+C48+C50+C55+C59+C61+C16</f>
        <v>748000.8200000002</v>
      </c>
      <c r="D5" s="12">
        <f>D6+D18+D22+D33+D37+D39+D45+D48+D50+D55+D59+D61+D16</f>
        <v>902838.95</v>
      </c>
      <c r="E5" s="12">
        <f>E6+E18+E22+E33+E37+E39+E45+E48+E50+E55+E59+E61</f>
        <v>844013.4199999998</v>
      </c>
      <c r="F5" s="13">
        <f aca="true" t="shared" si="0" ref="F5:F22">E5/C5</f>
        <v>1.1283589501947333</v>
      </c>
      <c r="G5" s="13" t="s">
        <v>67</v>
      </c>
      <c r="H5" s="13">
        <f aca="true" t="shared" si="1" ref="H5:H10">E5/D5</f>
        <v>0.9348438279052979</v>
      </c>
      <c r="I5" s="12">
        <f>I6+I18+I22+I33+I37+I39+I45+I48+I50+I55+I59+I61+I16</f>
        <v>667878.3200000001</v>
      </c>
      <c r="J5" s="13">
        <f>E5/I5</f>
        <v>1.263723338107456</v>
      </c>
    </row>
    <row r="6" spans="2:10" s="14" customFormat="1" ht="22.5">
      <c r="B6" s="15" t="s">
        <v>4</v>
      </c>
      <c r="C6" s="16">
        <f>SUM(C7:C15)</f>
        <v>78271.6</v>
      </c>
      <c r="D6" s="12">
        <f>SUM(D7:D15)</f>
        <v>104184.19</v>
      </c>
      <c r="E6" s="12">
        <f>SUM(E7:E15)</f>
        <v>104184.19</v>
      </c>
      <c r="F6" s="13">
        <f t="shared" si="0"/>
        <v>1.3310599246725503</v>
      </c>
      <c r="G6" s="13"/>
      <c r="H6" s="13">
        <f t="shared" si="1"/>
        <v>1</v>
      </c>
      <c r="I6" s="12">
        <v>79472.7</v>
      </c>
      <c r="J6" s="13">
        <f aca="true" t="shared" si="2" ref="J6:J15">E6/I6</f>
        <v>1.3109431288983513</v>
      </c>
    </row>
    <row r="7" spans="2:10" ht="42" customHeight="1">
      <c r="B7" s="54" t="s">
        <v>62</v>
      </c>
      <c r="C7" s="18">
        <v>1860.4</v>
      </c>
      <c r="D7" s="18">
        <v>2389.33</v>
      </c>
      <c r="E7" s="18">
        <v>2389.33</v>
      </c>
      <c r="F7" s="13">
        <f t="shared" si="0"/>
        <v>1.2843098258439045</v>
      </c>
      <c r="G7" s="31" t="s">
        <v>60</v>
      </c>
      <c r="H7" s="19">
        <f t="shared" si="1"/>
        <v>1</v>
      </c>
      <c r="I7" s="18">
        <v>2148.47</v>
      </c>
      <c r="J7" s="19">
        <f t="shared" si="2"/>
        <v>1.112107685934642</v>
      </c>
    </row>
    <row r="8" spans="2:10" ht="63" customHeight="1">
      <c r="B8" s="17" t="s">
        <v>5</v>
      </c>
      <c r="C8" s="18">
        <v>1363</v>
      </c>
      <c r="D8" s="18">
        <v>2334.52</v>
      </c>
      <c r="E8" s="18">
        <v>2334.52</v>
      </c>
      <c r="F8" s="13">
        <f t="shared" si="0"/>
        <v>1.712780630961115</v>
      </c>
      <c r="G8" s="31" t="s">
        <v>60</v>
      </c>
      <c r="H8" s="19">
        <f t="shared" si="1"/>
        <v>1</v>
      </c>
      <c r="I8" s="18">
        <v>1851.61</v>
      </c>
      <c r="J8" s="19">
        <f t="shared" si="2"/>
        <v>1.260805461193232</v>
      </c>
    </row>
    <row r="9" spans="2:10" ht="75" customHeight="1">
      <c r="B9" s="17" t="s">
        <v>6</v>
      </c>
      <c r="C9" s="18">
        <v>17936.29</v>
      </c>
      <c r="D9" s="18">
        <v>27708</v>
      </c>
      <c r="E9" s="18">
        <v>27708</v>
      </c>
      <c r="F9" s="13">
        <f t="shared" si="0"/>
        <v>1.5448010709015074</v>
      </c>
      <c r="G9" s="31" t="s">
        <v>60</v>
      </c>
      <c r="H9" s="19">
        <f t="shared" si="1"/>
        <v>1</v>
      </c>
      <c r="I9" s="18">
        <v>26309.11</v>
      </c>
      <c r="J9" s="19">
        <f t="shared" si="2"/>
        <v>1.0531713159434128</v>
      </c>
    </row>
    <row r="10" spans="2:10" ht="22.5" customHeight="1">
      <c r="B10" s="17" t="s">
        <v>7</v>
      </c>
      <c r="C10" s="18">
        <v>21.7</v>
      </c>
      <c r="D10" s="18">
        <v>21.7</v>
      </c>
      <c r="E10" s="18">
        <v>21.7</v>
      </c>
      <c r="F10" s="13">
        <f t="shared" si="0"/>
        <v>1</v>
      </c>
      <c r="G10" s="31" t="s">
        <v>63</v>
      </c>
      <c r="H10" s="19">
        <f t="shared" si="1"/>
        <v>1</v>
      </c>
      <c r="I10" s="18">
        <v>1.51</v>
      </c>
      <c r="J10" s="19">
        <f t="shared" si="2"/>
        <v>14.370860927152318</v>
      </c>
    </row>
    <row r="11" spans="2:10" ht="51.75" customHeight="1">
      <c r="B11" s="17" t="s">
        <v>8</v>
      </c>
      <c r="C11" s="18">
        <v>5768.6</v>
      </c>
      <c r="D11" s="18">
        <v>7287.89</v>
      </c>
      <c r="E11" s="18">
        <v>7287.89</v>
      </c>
      <c r="F11" s="13">
        <f t="shared" si="0"/>
        <v>1.2633723953818952</v>
      </c>
      <c r="G11" s="31" t="s">
        <v>60</v>
      </c>
      <c r="H11" s="19">
        <f>E11/D11</f>
        <v>1</v>
      </c>
      <c r="I11" s="18">
        <v>6565.75</v>
      </c>
      <c r="J11" s="19">
        <f t="shared" si="2"/>
        <v>1.1099859117389483</v>
      </c>
    </row>
    <row r="12" spans="2:10" ht="22.5" hidden="1">
      <c r="B12" s="17" t="s">
        <v>9</v>
      </c>
      <c r="C12" s="18"/>
      <c r="D12" s="18"/>
      <c r="E12" s="18"/>
      <c r="F12" s="13" t="e">
        <f t="shared" si="0"/>
        <v>#DIV/0!</v>
      </c>
      <c r="G12" s="31"/>
      <c r="H12" s="19" t="e">
        <f>E12/D12</f>
        <v>#DIV/0!</v>
      </c>
      <c r="I12" s="18">
        <v>6565.75</v>
      </c>
      <c r="J12" s="19">
        <f t="shared" si="2"/>
        <v>0</v>
      </c>
    </row>
    <row r="13" spans="2:10" ht="22.5">
      <c r="B13" s="17" t="s">
        <v>9</v>
      </c>
      <c r="C13" s="18">
        <v>0</v>
      </c>
      <c r="D13" s="18">
        <v>3713.39</v>
      </c>
      <c r="E13" s="18">
        <v>3713.39</v>
      </c>
      <c r="F13" s="13"/>
      <c r="G13" s="31"/>
      <c r="H13" s="19">
        <f>E13/D13</f>
        <v>1</v>
      </c>
      <c r="I13" s="18">
        <v>0</v>
      </c>
      <c r="J13" s="19"/>
    </row>
    <row r="14" spans="2:10" ht="26.25" customHeight="1">
      <c r="B14" s="17" t="s">
        <v>10</v>
      </c>
      <c r="C14" s="18">
        <v>800</v>
      </c>
      <c r="D14" s="18">
        <v>0</v>
      </c>
      <c r="E14" s="18">
        <v>0</v>
      </c>
      <c r="F14" s="13">
        <f t="shared" si="0"/>
        <v>0</v>
      </c>
      <c r="G14" s="31"/>
      <c r="H14" s="19">
        <v>0</v>
      </c>
      <c r="I14" s="18">
        <v>0</v>
      </c>
      <c r="J14" s="19">
        <v>0</v>
      </c>
    </row>
    <row r="15" spans="2:10" ht="30" customHeight="1">
      <c r="B15" s="17" t="s">
        <v>11</v>
      </c>
      <c r="C15" s="18">
        <v>50521.61</v>
      </c>
      <c r="D15" s="18">
        <v>60729.36</v>
      </c>
      <c r="E15" s="18">
        <v>60729.36</v>
      </c>
      <c r="F15" s="13">
        <f t="shared" si="0"/>
        <v>1.2020472031671199</v>
      </c>
      <c r="G15" s="31" t="s">
        <v>63</v>
      </c>
      <c r="H15" s="19">
        <f aca="true" t="shared" si="3" ref="H15:H22">E15/D15</f>
        <v>1</v>
      </c>
      <c r="I15" s="18">
        <v>42596.25</v>
      </c>
      <c r="J15" s="19">
        <f t="shared" si="2"/>
        <v>1.4256973325116649</v>
      </c>
    </row>
    <row r="16" spans="2:10" ht="30" customHeight="1">
      <c r="B16" s="15" t="s">
        <v>76</v>
      </c>
      <c r="C16" s="12">
        <f>C17</f>
        <v>0</v>
      </c>
      <c r="D16" s="12">
        <f>D17</f>
        <v>0</v>
      </c>
      <c r="E16" s="12">
        <f>E17</f>
        <v>0</v>
      </c>
      <c r="F16" s="13"/>
      <c r="G16" s="58"/>
      <c r="H16" s="13"/>
      <c r="I16" s="12">
        <v>0</v>
      </c>
      <c r="J16" s="13"/>
    </row>
    <row r="17" spans="2:10" ht="30" customHeight="1">
      <c r="B17" s="17" t="s">
        <v>77</v>
      </c>
      <c r="C17" s="18">
        <v>0</v>
      </c>
      <c r="D17" s="18">
        <v>0</v>
      </c>
      <c r="E17" s="18">
        <v>0</v>
      </c>
      <c r="F17" s="13"/>
      <c r="G17" s="31"/>
      <c r="H17" s="19"/>
      <c r="I17" s="18">
        <v>0</v>
      </c>
      <c r="J17" s="19"/>
    </row>
    <row r="18" spans="2:10" s="14" customFormat="1" ht="33.75" customHeight="1">
      <c r="B18" s="15" t="s">
        <v>12</v>
      </c>
      <c r="C18" s="12">
        <f>SUM(C19:C21)</f>
        <v>3100.21</v>
      </c>
      <c r="D18" s="12">
        <f>SUM(D19:D21)</f>
        <v>3279.33</v>
      </c>
      <c r="E18" s="12">
        <f>SUM(E19:E21)</f>
        <v>3264.3399999999997</v>
      </c>
      <c r="F18" s="13">
        <f t="shared" si="0"/>
        <v>1.0529415749255695</v>
      </c>
      <c r="G18" s="31" t="s">
        <v>63</v>
      </c>
      <c r="H18" s="19">
        <f t="shared" si="3"/>
        <v>0.9954289443270423</v>
      </c>
      <c r="I18" s="12">
        <f>SUM(I19:I21)</f>
        <v>3153.67</v>
      </c>
      <c r="J18" s="13">
        <f aca="true" t="shared" si="4" ref="J18:J27">E18/I18</f>
        <v>1.0350924478464771</v>
      </c>
    </row>
    <row r="19" spans="2:10" ht="49.5" customHeight="1">
      <c r="B19" s="17" t="s">
        <v>13</v>
      </c>
      <c r="C19" s="18">
        <v>2975</v>
      </c>
      <c r="D19" s="18">
        <v>3214.12</v>
      </c>
      <c r="E19" s="18">
        <v>3214.12</v>
      </c>
      <c r="F19" s="13">
        <f t="shared" si="0"/>
        <v>1.0803764705882353</v>
      </c>
      <c r="G19" s="31" t="s">
        <v>63</v>
      </c>
      <c r="H19" s="19">
        <f t="shared" si="3"/>
        <v>1</v>
      </c>
      <c r="I19" s="18">
        <v>3090.27</v>
      </c>
      <c r="J19" s="19">
        <f t="shared" si="4"/>
        <v>1.040077404239759</v>
      </c>
    </row>
    <row r="20" spans="2:10" ht="12.75" hidden="1">
      <c r="B20" s="17" t="s">
        <v>14</v>
      </c>
      <c r="C20" s="17"/>
      <c r="D20" s="18"/>
      <c r="E20" s="18"/>
      <c r="F20" s="13" t="e">
        <f t="shared" si="0"/>
        <v>#DIV/0!</v>
      </c>
      <c r="G20" s="31"/>
      <c r="H20" s="19" t="e">
        <f t="shared" si="3"/>
        <v>#DIV/0!</v>
      </c>
      <c r="I20" s="18"/>
      <c r="J20" s="19" t="e">
        <f t="shared" si="4"/>
        <v>#DIV/0!</v>
      </c>
    </row>
    <row r="21" spans="2:10" ht="38.25" customHeight="1">
      <c r="B21" s="17" t="s">
        <v>15</v>
      </c>
      <c r="C21" s="18">
        <v>125.21</v>
      </c>
      <c r="D21" s="18">
        <v>65.21</v>
      </c>
      <c r="E21" s="18">
        <v>50.22</v>
      </c>
      <c r="F21" s="13">
        <f t="shared" si="0"/>
        <v>0.40108617522562096</v>
      </c>
      <c r="G21" s="31" t="s">
        <v>58</v>
      </c>
      <c r="H21" s="19">
        <f t="shared" si="3"/>
        <v>0.7701272810918571</v>
      </c>
      <c r="I21" s="18">
        <v>63.4</v>
      </c>
      <c r="J21" s="19">
        <f t="shared" si="4"/>
        <v>0.7921135646687697</v>
      </c>
    </row>
    <row r="22" spans="2:10" s="14" customFormat="1" ht="22.5" customHeight="1">
      <c r="B22" s="15" t="s">
        <v>16</v>
      </c>
      <c r="C22" s="12">
        <f>SUM(C28:C32)</f>
        <v>29621.71</v>
      </c>
      <c r="D22" s="12">
        <f>SUM(D28:D32)</f>
        <v>61864.95999999999</v>
      </c>
      <c r="E22" s="12">
        <f>SUM(E28:E32)</f>
        <v>56508.53999999999</v>
      </c>
      <c r="F22" s="13">
        <f t="shared" si="0"/>
        <v>1.9076731221796444</v>
      </c>
      <c r="G22" s="31"/>
      <c r="H22" s="13">
        <f t="shared" si="3"/>
        <v>0.9134175468633617</v>
      </c>
      <c r="I22" s="16">
        <f>SUM(I28:I32)</f>
        <v>34061.39</v>
      </c>
      <c r="J22" s="13">
        <f t="shared" si="4"/>
        <v>1.6590203746823013</v>
      </c>
    </row>
    <row r="23" spans="2:10" ht="12.75" hidden="1">
      <c r="B23" s="17" t="s">
        <v>17</v>
      </c>
      <c r="C23" s="17"/>
      <c r="D23" s="18"/>
      <c r="E23" s="18"/>
      <c r="F23" s="13"/>
      <c r="G23" s="31"/>
      <c r="H23" s="19"/>
      <c r="I23" s="18"/>
      <c r="J23" s="19" t="e">
        <f t="shared" si="4"/>
        <v>#DIV/0!</v>
      </c>
    </row>
    <row r="24" spans="2:10" ht="12.75" hidden="1">
      <c r="B24" s="17" t="s">
        <v>18</v>
      </c>
      <c r="C24" s="17"/>
      <c r="D24" s="18"/>
      <c r="E24" s="18"/>
      <c r="F24" s="13" t="e">
        <f aca="true" t="shared" si="5" ref="F24:F35">E24/C24</f>
        <v>#DIV/0!</v>
      </c>
      <c r="G24" s="31"/>
      <c r="H24" s="19" t="e">
        <f aca="true" t="shared" si="6" ref="H24:H48">E24/D24</f>
        <v>#DIV/0!</v>
      </c>
      <c r="I24" s="18"/>
      <c r="J24" s="19" t="e">
        <f t="shared" si="4"/>
        <v>#DIV/0!</v>
      </c>
    </row>
    <row r="25" spans="2:10" ht="22.5" hidden="1">
      <c r="B25" s="17" t="s">
        <v>19</v>
      </c>
      <c r="C25" s="17"/>
      <c r="D25" s="18"/>
      <c r="E25" s="18"/>
      <c r="F25" s="13" t="e">
        <f t="shared" si="5"/>
        <v>#DIV/0!</v>
      </c>
      <c r="G25" s="31"/>
      <c r="H25" s="19" t="e">
        <f t="shared" si="6"/>
        <v>#DIV/0!</v>
      </c>
      <c r="I25" s="18"/>
      <c r="J25" s="19" t="e">
        <f t="shared" si="4"/>
        <v>#DIV/0!</v>
      </c>
    </row>
    <row r="26" spans="2:10" ht="12.75" hidden="1">
      <c r="B26" s="17" t="s">
        <v>20</v>
      </c>
      <c r="C26" s="17"/>
      <c r="D26" s="18"/>
      <c r="E26" s="18"/>
      <c r="F26" s="13" t="e">
        <f t="shared" si="5"/>
        <v>#DIV/0!</v>
      </c>
      <c r="G26" s="31"/>
      <c r="H26" s="19" t="e">
        <f t="shared" si="6"/>
        <v>#DIV/0!</v>
      </c>
      <c r="I26" s="18"/>
      <c r="J26" s="19" t="e">
        <f t="shared" si="4"/>
        <v>#DIV/0!</v>
      </c>
    </row>
    <row r="27" spans="2:10" ht="12.75" hidden="1">
      <c r="B27" s="17" t="s">
        <v>21</v>
      </c>
      <c r="C27" s="17"/>
      <c r="D27" s="18"/>
      <c r="E27" s="18"/>
      <c r="F27" s="13" t="e">
        <f t="shared" si="5"/>
        <v>#DIV/0!</v>
      </c>
      <c r="G27" s="31"/>
      <c r="H27" s="19" t="e">
        <f t="shared" si="6"/>
        <v>#DIV/0!</v>
      </c>
      <c r="I27" s="18"/>
      <c r="J27" s="19" t="e">
        <f t="shared" si="4"/>
        <v>#DIV/0!</v>
      </c>
    </row>
    <row r="28" spans="2:10" ht="25.5" customHeight="1">
      <c r="B28" s="17" t="s">
        <v>17</v>
      </c>
      <c r="C28" s="57">
        <v>0</v>
      </c>
      <c r="D28" s="18">
        <v>0</v>
      </c>
      <c r="E28" s="18">
        <v>0</v>
      </c>
      <c r="F28" s="13">
        <v>0</v>
      </c>
      <c r="G28" s="31"/>
      <c r="H28" s="19">
        <v>0</v>
      </c>
      <c r="I28" s="18">
        <v>0</v>
      </c>
      <c r="J28" s="13">
        <v>0</v>
      </c>
    </row>
    <row r="29" spans="2:10" ht="18" customHeight="1">
      <c r="B29" s="17" t="s">
        <v>20</v>
      </c>
      <c r="C29" s="57">
        <v>0</v>
      </c>
      <c r="D29" s="18">
        <v>0</v>
      </c>
      <c r="E29" s="18">
        <v>0</v>
      </c>
      <c r="F29" s="13"/>
      <c r="G29" s="31"/>
      <c r="H29" s="19"/>
      <c r="I29" s="18"/>
      <c r="J29" s="13"/>
    </row>
    <row r="30" spans="2:10" ht="30" customHeight="1">
      <c r="B30" s="17" t="s">
        <v>22</v>
      </c>
      <c r="C30" s="18">
        <v>3056.84</v>
      </c>
      <c r="D30" s="18">
        <v>3056.84</v>
      </c>
      <c r="E30" s="18">
        <v>3056.84</v>
      </c>
      <c r="F30" s="13">
        <f t="shared" si="5"/>
        <v>1</v>
      </c>
      <c r="G30" s="31" t="s">
        <v>58</v>
      </c>
      <c r="H30" s="19">
        <f t="shared" si="6"/>
        <v>1</v>
      </c>
      <c r="I30" s="18">
        <v>3056.8</v>
      </c>
      <c r="J30" s="19">
        <f>E30/I30</f>
        <v>1.0000130855796912</v>
      </c>
    </row>
    <row r="31" spans="2:10" ht="39" customHeight="1">
      <c r="B31" s="17" t="s">
        <v>23</v>
      </c>
      <c r="C31" s="18">
        <v>19270.7</v>
      </c>
      <c r="D31" s="18">
        <v>49464.14</v>
      </c>
      <c r="E31" s="18">
        <v>44107.72</v>
      </c>
      <c r="F31" s="13">
        <f t="shared" si="5"/>
        <v>2.288848874197616</v>
      </c>
      <c r="G31" s="31" t="s">
        <v>78</v>
      </c>
      <c r="H31" s="19">
        <f t="shared" si="6"/>
        <v>0.8917110456180983</v>
      </c>
      <c r="I31" s="18">
        <v>24082</v>
      </c>
      <c r="J31" s="19">
        <f>E31/I31</f>
        <v>1.8315638236026908</v>
      </c>
    </row>
    <row r="32" spans="2:10" ht="32.25" customHeight="1">
      <c r="B32" s="17" t="s">
        <v>24</v>
      </c>
      <c r="C32" s="18">
        <v>7294.17</v>
      </c>
      <c r="D32" s="18">
        <v>9343.98</v>
      </c>
      <c r="E32" s="18">
        <v>9343.98</v>
      </c>
      <c r="F32" s="13">
        <f t="shared" si="5"/>
        <v>1.2810203217089813</v>
      </c>
      <c r="G32" s="31" t="s">
        <v>60</v>
      </c>
      <c r="H32" s="19">
        <f t="shared" si="6"/>
        <v>1</v>
      </c>
      <c r="I32" s="18">
        <v>6922.59</v>
      </c>
      <c r="J32" s="19">
        <f aca="true" t="shared" si="7" ref="J32:J37">E32/I32</f>
        <v>1.3497809345923997</v>
      </c>
    </row>
    <row r="33" spans="2:10" s="14" customFormat="1" ht="26.25" customHeight="1">
      <c r="B33" s="15" t="s">
        <v>25</v>
      </c>
      <c r="C33" s="12">
        <f>SUM(C34:C36)</f>
        <v>158662.64</v>
      </c>
      <c r="D33" s="12">
        <f>SUM(D34:D36)</f>
        <v>188292.72</v>
      </c>
      <c r="E33" s="16">
        <f>SUM(E34:E36)</f>
        <v>144854.38999999998</v>
      </c>
      <c r="F33" s="13">
        <f t="shared" si="5"/>
        <v>0.9129710056507314</v>
      </c>
      <c r="G33" s="32"/>
      <c r="H33" s="13">
        <f t="shared" si="6"/>
        <v>0.76930425138051</v>
      </c>
      <c r="I33" s="12">
        <f>SUM(I34:I36)</f>
        <v>97107.12</v>
      </c>
      <c r="J33" s="13">
        <f t="shared" si="7"/>
        <v>1.4916969013188734</v>
      </c>
    </row>
    <row r="34" spans="2:10" ht="28.5" customHeight="1">
      <c r="B34" s="17" t="s">
        <v>26</v>
      </c>
      <c r="C34" s="18">
        <v>18479.34</v>
      </c>
      <c r="D34" s="18">
        <v>51139.02</v>
      </c>
      <c r="E34" s="18">
        <v>15655.75</v>
      </c>
      <c r="F34" s="20">
        <f t="shared" si="5"/>
        <v>0.8472028762932009</v>
      </c>
      <c r="G34" s="31" t="s">
        <v>63</v>
      </c>
      <c r="H34" s="21">
        <f t="shared" si="6"/>
        <v>0.3061409858851421</v>
      </c>
      <c r="I34" s="18">
        <v>559.19</v>
      </c>
      <c r="J34" s="19">
        <f t="shared" si="7"/>
        <v>27.997192367531607</v>
      </c>
    </row>
    <row r="35" spans="2:10" ht="36.75" customHeight="1">
      <c r="B35" s="17" t="s">
        <v>27</v>
      </c>
      <c r="C35" s="18">
        <v>138221.29</v>
      </c>
      <c r="D35" s="18">
        <v>135191.73</v>
      </c>
      <c r="E35" s="18">
        <v>127236.67</v>
      </c>
      <c r="F35" s="20">
        <f t="shared" si="5"/>
        <v>0.9205287405435153</v>
      </c>
      <c r="G35" s="31" t="s">
        <v>63</v>
      </c>
      <c r="H35" s="21">
        <f t="shared" si="6"/>
        <v>0.9411571994825422</v>
      </c>
      <c r="I35" s="18">
        <v>94649.43</v>
      </c>
      <c r="J35" s="19">
        <f t="shared" si="7"/>
        <v>1.3442940966469634</v>
      </c>
    </row>
    <row r="36" spans="2:10" ht="12.75">
      <c r="B36" s="17" t="s">
        <v>28</v>
      </c>
      <c r="C36" s="18">
        <v>1962.01</v>
      </c>
      <c r="D36" s="18">
        <v>1961.97</v>
      </c>
      <c r="E36" s="18">
        <v>1961.97</v>
      </c>
      <c r="F36" s="20">
        <v>1</v>
      </c>
      <c r="G36" s="31"/>
      <c r="H36" s="21">
        <f t="shared" si="6"/>
        <v>1</v>
      </c>
      <c r="I36" s="18">
        <v>1898.5</v>
      </c>
      <c r="J36" s="19">
        <f t="shared" si="7"/>
        <v>1.0334316565709771</v>
      </c>
    </row>
    <row r="37" spans="2:10" s="14" customFormat="1" ht="19.5" customHeight="1">
      <c r="B37" s="15" t="s">
        <v>29</v>
      </c>
      <c r="C37" s="12">
        <f>SUM(C38)</f>
        <v>5258.5</v>
      </c>
      <c r="D37" s="12">
        <f>SUM(D38)</f>
        <v>1606.05</v>
      </c>
      <c r="E37" s="12">
        <f>SUM(E38)</f>
        <v>1606.04</v>
      </c>
      <c r="F37" s="13">
        <f aca="true" t="shared" si="8" ref="F37:F51">E37/C37</f>
        <v>0.30541789483693066</v>
      </c>
      <c r="G37" s="56"/>
      <c r="H37" s="19">
        <f t="shared" si="6"/>
        <v>0.9999937735437876</v>
      </c>
      <c r="I37" s="12">
        <v>7781.77</v>
      </c>
      <c r="J37" s="13">
        <f t="shared" si="7"/>
        <v>0.20638492271038592</v>
      </c>
    </row>
    <row r="38" spans="2:10" ht="30" customHeight="1">
      <c r="B38" s="17" t="s">
        <v>30</v>
      </c>
      <c r="C38" s="18">
        <v>5258.5</v>
      </c>
      <c r="D38" s="18">
        <v>1606.05</v>
      </c>
      <c r="E38" s="18">
        <v>1606.04</v>
      </c>
      <c r="F38" s="13">
        <f t="shared" si="8"/>
        <v>0.30541789483693066</v>
      </c>
      <c r="G38" s="56" t="s">
        <v>57</v>
      </c>
      <c r="H38" s="19">
        <f t="shared" si="6"/>
        <v>0.9999937735437876</v>
      </c>
      <c r="I38" s="18">
        <v>7781.77</v>
      </c>
      <c r="J38" s="19">
        <f aca="true" t="shared" si="9" ref="J38:J54">E38/I38</f>
        <v>0.20638492271038592</v>
      </c>
    </row>
    <row r="39" spans="2:10" s="14" customFormat="1" ht="12.75">
      <c r="B39" s="15" t="s">
        <v>31</v>
      </c>
      <c r="C39" s="12">
        <f>SUM(C40:C44)</f>
        <v>317885.46</v>
      </c>
      <c r="D39" s="12">
        <f>SUM(D40:D44)</f>
        <v>364967.34</v>
      </c>
      <c r="E39" s="12">
        <f>SUM(E40:E44)</f>
        <v>360167.41000000003</v>
      </c>
      <c r="F39" s="13">
        <f t="shared" si="8"/>
        <v>1.1330100156200915</v>
      </c>
      <c r="G39" s="31"/>
      <c r="H39" s="19">
        <f t="shared" si="6"/>
        <v>0.9868483300450939</v>
      </c>
      <c r="I39" s="12">
        <f>SUM(I40:I44)</f>
        <v>329309.81</v>
      </c>
      <c r="J39" s="13">
        <f t="shared" si="9"/>
        <v>1.0937038589891994</v>
      </c>
    </row>
    <row r="40" spans="2:10" ht="20.25" customHeight="1">
      <c r="B40" s="17" t="s">
        <v>32</v>
      </c>
      <c r="C40" s="18">
        <v>91678.41</v>
      </c>
      <c r="D40" s="18">
        <v>103676.36</v>
      </c>
      <c r="E40" s="18">
        <v>103126.25</v>
      </c>
      <c r="F40" s="13">
        <f t="shared" si="8"/>
        <v>1.1248695303507117</v>
      </c>
      <c r="G40" s="32" t="s">
        <v>65</v>
      </c>
      <c r="H40" s="19">
        <f t="shared" si="6"/>
        <v>0.9946939688083185</v>
      </c>
      <c r="I40" s="18">
        <v>97903.09</v>
      </c>
      <c r="J40" s="19">
        <f t="shared" si="9"/>
        <v>1.0533503079422724</v>
      </c>
    </row>
    <row r="41" spans="2:10" ht="33.75" customHeight="1">
      <c r="B41" s="17" t="s">
        <v>33</v>
      </c>
      <c r="C41" s="18">
        <v>199052.45</v>
      </c>
      <c r="D41" s="18">
        <v>229191.21</v>
      </c>
      <c r="E41" s="18">
        <v>224977.54</v>
      </c>
      <c r="F41" s="13">
        <f t="shared" si="8"/>
        <v>1.1302425064348618</v>
      </c>
      <c r="G41" s="32" t="s">
        <v>65</v>
      </c>
      <c r="H41" s="19">
        <f t="shared" si="6"/>
        <v>0.9816150453588514</v>
      </c>
      <c r="I41" s="18">
        <v>195361.72</v>
      </c>
      <c r="J41" s="19">
        <f t="shared" si="9"/>
        <v>1.1515947955413168</v>
      </c>
    </row>
    <row r="42" spans="2:10" ht="22.5" customHeight="1">
      <c r="B42" s="17" t="s">
        <v>34</v>
      </c>
      <c r="C42" s="18">
        <v>19575.4</v>
      </c>
      <c r="D42" s="18">
        <v>22891.87</v>
      </c>
      <c r="E42" s="18">
        <v>22891.87</v>
      </c>
      <c r="F42" s="13">
        <f t="shared" si="8"/>
        <v>1.169420292816494</v>
      </c>
      <c r="G42" s="32" t="s">
        <v>63</v>
      </c>
      <c r="H42" s="19">
        <f t="shared" si="6"/>
        <v>1</v>
      </c>
      <c r="I42" s="18">
        <v>27123.92</v>
      </c>
      <c r="J42" s="19">
        <f t="shared" si="9"/>
        <v>0.8439735112033954</v>
      </c>
    </row>
    <row r="43" spans="2:10" ht="67.5" customHeight="1">
      <c r="B43" s="17" t="s">
        <v>35</v>
      </c>
      <c r="C43" s="18">
        <v>1085</v>
      </c>
      <c r="D43" s="18">
        <v>974.02</v>
      </c>
      <c r="E43" s="18">
        <v>973.98</v>
      </c>
      <c r="F43" s="13">
        <f t="shared" si="8"/>
        <v>0.8976774193548387</v>
      </c>
      <c r="G43" s="56" t="s">
        <v>57</v>
      </c>
      <c r="H43" s="19">
        <f t="shared" si="6"/>
        <v>0.9999589330814562</v>
      </c>
      <c r="I43" s="18">
        <v>863.46</v>
      </c>
      <c r="J43" s="19">
        <f t="shared" si="9"/>
        <v>1.1279966645820305</v>
      </c>
    </row>
    <row r="44" spans="2:10" ht="24.75" customHeight="1">
      <c r="B44" s="17" t="s">
        <v>36</v>
      </c>
      <c r="C44" s="18">
        <v>6494.2</v>
      </c>
      <c r="D44" s="18">
        <v>8233.88</v>
      </c>
      <c r="E44" s="18">
        <v>8197.77</v>
      </c>
      <c r="F44" s="13">
        <f t="shared" si="8"/>
        <v>1.262321764035601</v>
      </c>
      <c r="G44" s="32" t="s">
        <v>63</v>
      </c>
      <c r="H44" s="19">
        <f t="shared" si="6"/>
        <v>0.9956144612260563</v>
      </c>
      <c r="I44" s="18">
        <v>8057.62</v>
      </c>
      <c r="J44" s="19">
        <f t="shared" si="9"/>
        <v>1.0173934735070653</v>
      </c>
    </row>
    <row r="45" spans="2:10" s="14" customFormat="1" ht="18" customHeight="1">
      <c r="B45" s="47" t="s">
        <v>37</v>
      </c>
      <c r="C45" s="48">
        <f>C46+C47</f>
        <v>90752.88</v>
      </c>
      <c r="D45" s="48">
        <f>D46+D47</f>
        <v>96624.89</v>
      </c>
      <c r="E45" s="48">
        <f>E46+E47</f>
        <v>91456.95</v>
      </c>
      <c r="F45" s="49">
        <f t="shared" si="8"/>
        <v>1.0077581008999383</v>
      </c>
      <c r="G45" s="50"/>
      <c r="H45" s="51">
        <f t="shared" si="6"/>
        <v>0.9465154371715196</v>
      </c>
      <c r="I45" s="48">
        <f>SUM(I46:I47)</f>
        <v>46275</v>
      </c>
      <c r="J45" s="52">
        <f t="shared" si="9"/>
        <v>1.9763792544570502</v>
      </c>
    </row>
    <row r="46" spans="2:10" ht="26.25" customHeight="1">
      <c r="B46" s="17" t="s">
        <v>38</v>
      </c>
      <c r="C46" s="18">
        <v>87964.88</v>
      </c>
      <c r="D46" s="18">
        <v>91149.91</v>
      </c>
      <c r="E46" s="18">
        <v>85981.95</v>
      </c>
      <c r="F46" s="20">
        <f t="shared" si="8"/>
        <v>0.9774577081216957</v>
      </c>
      <c r="G46" s="45" t="s">
        <v>63</v>
      </c>
      <c r="H46" s="21">
        <f t="shared" si="6"/>
        <v>0.9433026318950836</v>
      </c>
      <c r="I46" s="18">
        <v>43536.46</v>
      </c>
      <c r="J46" s="19">
        <f t="shared" si="9"/>
        <v>1.9749412331641112</v>
      </c>
    </row>
    <row r="47" spans="2:10" ht="24.75" customHeight="1">
      <c r="B47" s="17" t="s">
        <v>39</v>
      </c>
      <c r="C47" s="18">
        <v>2788</v>
      </c>
      <c r="D47" s="18">
        <v>5474.98</v>
      </c>
      <c r="E47" s="18">
        <v>5475</v>
      </c>
      <c r="F47" s="20">
        <f t="shared" si="8"/>
        <v>1.9637733142037304</v>
      </c>
      <c r="G47" s="45" t="s">
        <v>63</v>
      </c>
      <c r="H47" s="21">
        <v>0</v>
      </c>
      <c r="I47" s="18">
        <v>2738.54</v>
      </c>
      <c r="J47" s="19">
        <f t="shared" si="9"/>
        <v>1.9992404711999825</v>
      </c>
    </row>
    <row r="48" spans="2:10" s="14" customFormat="1" ht="12.75">
      <c r="B48" s="15" t="s">
        <v>40</v>
      </c>
      <c r="C48" s="12">
        <f>SUM(C49:C49)</f>
        <v>441.16</v>
      </c>
      <c r="D48" s="12">
        <f>SUM(D49:D49)</f>
        <v>441.16</v>
      </c>
      <c r="E48" s="12">
        <f>SUM(E49:E49)</f>
        <v>441.16</v>
      </c>
      <c r="F48" s="13">
        <f t="shared" si="8"/>
        <v>1</v>
      </c>
      <c r="G48" s="44"/>
      <c r="H48" s="19">
        <f t="shared" si="6"/>
        <v>1</v>
      </c>
      <c r="I48" s="12">
        <v>330.9</v>
      </c>
      <c r="J48" s="13">
        <f t="shared" si="9"/>
        <v>1.3332124508915082</v>
      </c>
    </row>
    <row r="49" spans="2:10" ht="22.5">
      <c r="B49" s="17" t="s">
        <v>41</v>
      </c>
      <c r="C49" s="18">
        <v>441.16</v>
      </c>
      <c r="D49" s="18">
        <v>441.16</v>
      </c>
      <c r="E49" s="18">
        <v>441.16</v>
      </c>
      <c r="F49" s="13">
        <f t="shared" si="8"/>
        <v>1</v>
      </c>
      <c r="G49" s="31" t="s">
        <v>64</v>
      </c>
      <c r="H49" s="19">
        <v>0</v>
      </c>
      <c r="I49" s="18">
        <v>330.9</v>
      </c>
      <c r="J49" s="19">
        <f t="shared" si="9"/>
        <v>1.3332124508915082</v>
      </c>
    </row>
    <row r="50" spans="2:10" s="14" customFormat="1" ht="12.75">
      <c r="B50" s="15" t="s">
        <v>42</v>
      </c>
      <c r="C50" s="12">
        <f>SUM(C51:C54)</f>
        <v>9470.779999999999</v>
      </c>
      <c r="D50" s="12">
        <f>SUM(D51:D54)</f>
        <v>10975.74</v>
      </c>
      <c r="E50" s="12">
        <f>SUM(E51:E54)</f>
        <v>10927.85</v>
      </c>
      <c r="F50" s="13">
        <f t="shared" si="8"/>
        <v>1.1538489965979573</v>
      </c>
      <c r="G50" s="31"/>
      <c r="H50" s="19">
        <f>E50/D50</f>
        <v>0.9956367406662331</v>
      </c>
      <c r="I50" s="12">
        <f>SUM(I51:I54)</f>
        <v>17891.68</v>
      </c>
      <c r="J50" s="13">
        <f t="shared" si="9"/>
        <v>0.6107783058941363</v>
      </c>
    </row>
    <row r="51" spans="2:10" ht="24" customHeight="1">
      <c r="B51" s="17" t="s">
        <v>43</v>
      </c>
      <c r="C51" s="18">
        <v>1668.92</v>
      </c>
      <c r="D51" s="18">
        <v>2015.69</v>
      </c>
      <c r="E51" s="18">
        <v>2015.69</v>
      </c>
      <c r="F51" s="13">
        <f t="shared" si="8"/>
        <v>1.2077810799798672</v>
      </c>
      <c r="G51" s="31" t="s">
        <v>57</v>
      </c>
      <c r="H51" s="19">
        <f>E51/D51</f>
        <v>1</v>
      </c>
      <c r="I51" s="18">
        <v>1638.81</v>
      </c>
      <c r="J51" s="19">
        <f t="shared" si="9"/>
        <v>1.2299717477926058</v>
      </c>
    </row>
    <row r="52" spans="2:10" ht="23.25" customHeight="1">
      <c r="B52" s="17" t="s">
        <v>44</v>
      </c>
      <c r="C52" s="18">
        <v>2792.66</v>
      </c>
      <c r="D52" s="18">
        <v>1822.8</v>
      </c>
      <c r="E52" s="18">
        <v>1822.8</v>
      </c>
      <c r="F52" s="20">
        <f aca="true" t="shared" si="10" ref="F52:F63">E52/C52</f>
        <v>0.6527110353569715</v>
      </c>
      <c r="G52" s="31" t="s">
        <v>57</v>
      </c>
      <c r="H52" s="21">
        <f aca="true" t="shared" si="11" ref="H52:H63">E52/D52</f>
        <v>1</v>
      </c>
      <c r="I52" s="18">
        <v>3926</v>
      </c>
      <c r="J52" s="19">
        <f t="shared" si="9"/>
        <v>0.4642893530310749</v>
      </c>
    </row>
    <row r="53" spans="2:10" ht="22.5">
      <c r="B53" s="17" t="s">
        <v>45</v>
      </c>
      <c r="C53" s="18">
        <v>1617.2</v>
      </c>
      <c r="D53" s="18">
        <v>2262.5</v>
      </c>
      <c r="E53" s="18">
        <v>2214.61</v>
      </c>
      <c r="F53" s="20">
        <f t="shared" si="10"/>
        <v>1.3694100915162009</v>
      </c>
      <c r="G53" s="31" t="s">
        <v>57</v>
      </c>
      <c r="H53" s="21">
        <f t="shared" si="11"/>
        <v>0.9788331491712707</v>
      </c>
      <c r="I53" s="18">
        <v>2485</v>
      </c>
      <c r="J53" s="19">
        <f t="shared" si="9"/>
        <v>0.8911911468812878</v>
      </c>
    </row>
    <row r="54" spans="2:10" ht="21" customHeight="1">
      <c r="B54" s="17" t="s">
        <v>46</v>
      </c>
      <c r="C54" s="18">
        <v>3392</v>
      </c>
      <c r="D54" s="18">
        <v>4874.75</v>
      </c>
      <c r="E54" s="18">
        <v>4874.75</v>
      </c>
      <c r="F54" s="20">
        <f t="shared" si="10"/>
        <v>1.4371314858490567</v>
      </c>
      <c r="G54" s="31" t="s">
        <v>57</v>
      </c>
      <c r="H54" s="21">
        <f t="shared" si="11"/>
        <v>1</v>
      </c>
      <c r="I54" s="18">
        <v>9841.87</v>
      </c>
      <c r="J54" s="19">
        <f t="shared" si="9"/>
        <v>0.4953072942438784</v>
      </c>
    </row>
    <row r="55" spans="2:10" s="14" customFormat="1" ht="12.75">
      <c r="B55" s="15" t="s">
        <v>47</v>
      </c>
      <c r="C55" s="12">
        <f>SUM(C56:C58)</f>
        <v>5689.23</v>
      </c>
      <c r="D55" s="12">
        <f>SUM(D56:D58)</f>
        <v>11211.720000000001</v>
      </c>
      <c r="E55" s="12">
        <f>SUM(E56:E58)</f>
        <v>11211.720000000001</v>
      </c>
      <c r="F55" s="13">
        <f t="shared" si="10"/>
        <v>1.9706919917106536</v>
      </c>
      <c r="G55" s="44"/>
      <c r="H55" s="19">
        <f t="shared" si="11"/>
        <v>1</v>
      </c>
      <c r="I55" s="12">
        <f>SUM(I56:I58)</f>
        <v>6757.17</v>
      </c>
      <c r="J55" s="13">
        <f aca="true" t="shared" si="12" ref="J55:J64">E55/I55</f>
        <v>1.6592330813047476</v>
      </c>
    </row>
    <row r="56" spans="2:10" ht="23.25" customHeight="1">
      <c r="B56" s="17" t="s">
        <v>48</v>
      </c>
      <c r="C56" s="18">
        <v>1876.33</v>
      </c>
      <c r="D56" s="18">
        <v>2723.18</v>
      </c>
      <c r="E56" s="18">
        <v>2723.18</v>
      </c>
      <c r="F56" s="13">
        <f t="shared" si="10"/>
        <v>1.4513331876588873</v>
      </c>
      <c r="G56" s="45" t="s">
        <v>61</v>
      </c>
      <c r="H56" s="19">
        <f>E56/D56</f>
        <v>1</v>
      </c>
      <c r="I56" s="18">
        <v>2547.39</v>
      </c>
      <c r="J56" s="19">
        <f t="shared" si="12"/>
        <v>1.0690078865034407</v>
      </c>
    </row>
    <row r="57" spans="2:10" ht="24.75" customHeight="1">
      <c r="B57" s="17" t="s">
        <v>49</v>
      </c>
      <c r="C57" s="18">
        <v>0</v>
      </c>
      <c r="D57" s="18">
        <v>3936.5</v>
      </c>
      <c r="E57" s="18">
        <v>3936.5</v>
      </c>
      <c r="F57" s="13"/>
      <c r="G57" s="31" t="s">
        <v>79</v>
      </c>
      <c r="H57" s="19">
        <f t="shared" si="11"/>
        <v>1</v>
      </c>
      <c r="I57" s="18">
        <v>576.02</v>
      </c>
      <c r="J57" s="19">
        <f t="shared" si="12"/>
        <v>6.833964098468804</v>
      </c>
    </row>
    <row r="58" spans="2:10" ht="24" customHeight="1">
      <c r="B58" s="17" t="s">
        <v>50</v>
      </c>
      <c r="C58" s="55">
        <v>3812.9</v>
      </c>
      <c r="D58" s="18">
        <v>4552.04</v>
      </c>
      <c r="E58" s="18">
        <v>4552.04</v>
      </c>
      <c r="F58" s="13">
        <f t="shared" si="10"/>
        <v>1.1938524482677226</v>
      </c>
      <c r="G58" s="31" t="s">
        <v>57</v>
      </c>
      <c r="H58" s="19">
        <f t="shared" si="11"/>
        <v>1</v>
      </c>
      <c r="I58" s="18">
        <v>3633.76</v>
      </c>
      <c r="J58" s="19">
        <f t="shared" si="12"/>
        <v>1.252707938884241</v>
      </c>
    </row>
    <row r="59" spans="2:10" s="14" customFormat="1" ht="33.75" customHeight="1">
      <c r="B59" s="15" t="s">
        <v>51</v>
      </c>
      <c r="C59" s="12">
        <f>SUM(C60)</f>
        <v>0</v>
      </c>
      <c r="D59" s="12">
        <f>SUM(D60)</f>
        <v>0</v>
      </c>
      <c r="E59" s="12">
        <f>SUM(E60)</f>
        <v>0</v>
      </c>
      <c r="F59" s="13"/>
      <c r="G59" s="56"/>
      <c r="H59" s="19">
        <v>0</v>
      </c>
      <c r="I59" s="12">
        <v>0</v>
      </c>
      <c r="J59" s="43"/>
    </row>
    <row r="60" spans="2:10" ht="25.5" customHeight="1">
      <c r="B60" s="17" t="s">
        <v>52</v>
      </c>
      <c r="C60" s="22">
        <v>0</v>
      </c>
      <c r="D60" s="23">
        <v>0</v>
      </c>
      <c r="E60" s="23">
        <v>0</v>
      </c>
      <c r="F60" s="24"/>
      <c r="G60" s="56"/>
      <c r="H60" s="25">
        <v>0</v>
      </c>
      <c r="I60" s="40">
        <v>0</v>
      </c>
      <c r="J60" s="39"/>
    </row>
    <row r="61" spans="2:10" s="14" customFormat="1" ht="45">
      <c r="B61" s="15" t="s">
        <v>53</v>
      </c>
      <c r="C61" s="26">
        <f>SUM(C62:C64)</f>
        <v>48846.65</v>
      </c>
      <c r="D61" s="12">
        <f>SUM(D62:D64)</f>
        <v>59390.85</v>
      </c>
      <c r="E61" s="12">
        <f>SUM(E62:E64)</f>
        <v>59390.83</v>
      </c>
      <c r="F61" s="13">
        <f t="shared" si="10"/>
        <v>1.2158629097389484</v>
      </c>
      <c r="G61" s="31"/>
      <c r="H61" s="19">
        <f t="shared" si="11"/>
        <v>0.9999996632477899</v>
      </c>
      <c r="I61" s="41">
        <f>SUM(I62:I64)</f>
        <v>45737.11</v>
      </c>
      <c r="J61" s="38">
        <f t="shared" si="12"/>
        <v>1.2985260765273539</v>
      </c>
    </row>
    <row r="62" spans="2:10" ht="47.25" customHeight="1">
      <c r="B62" s="17" t="s">
        <v>54</v>
      </c>
      <c r="C62" s="27">
        <v>16347.9</v>
      </c>
      <c r="D62" s="18">
        <v>16347.9</v>
      </c>
      <c r="E62" s="18">
        <v>16347.9</v>
      </c>
      <c r="F62" s="13">
        <f t="shared" si="10"/>
        <v>1</v>
      </c>
      <c r="G62" s="31"/>
      <c r="H62" s="19">
        <f t="shared" si="11"/>
        <v>1</v>
      </c>
      <c r="I62" s="42">
        <v>16431</v>
      </c>
      <c r="J62" s="39">
        <f t="shared" si="12"/>
        <v>0.9949424867628264</v>
      </c>
    </row>
    <row r="63" spans="2:10" ht="24" customHeight="1" thickBot="1">
      <c r="B63" s="28" t="s">
        <v>55</v>
      </c>
      <c r="C63" s="29">
        <v>32498.75</v>
      </c>
      <c r="D63" s="18">
        <v>43042.95</v>
      </c>
      <c r="E63" s="18">
        <v>43042.93</v>
      </c>
      <c r="F63" s="13">
        <f t="shared" si="10"/>
        <v>1.3244487864917882</v>
      </c>
      <c r="G63" s="56" t="s">
        <v>59</v>
      </c>
      <c r="H63" s="19">
        <f t="shared" si="11"/>
        <v>0.9999995353478329</v>
      </c>
      <c r="I63" s="42">
        <v>29306.11</v>
      </c>
      <c r="J63" s="39">
        <f t="shared" si="12"/>
        <v>1.468735700507505</v>
      </c>
    </row>
    <row r="64" spans="2:10" ht="21" customHeight="1">
      <c r="B64" s="35" t="s">
        <v>56</v>
      </c>
      <c r="C64" s="36">
        <v>0</v>
      </c>
      <c r="D64" s="37">
        <v>0</v>
      </c>
      <c r="E64" s="37">
        <v>0</v>
      </c>
      <c r="F64" s="38">
        <v>0</v>
      </c>
      <c r="G64" s="46"/>
      <c r="H64" s="39">
        <v>0</v>
      </c>
      <c r="I64" s="37">
        <v>0</v>
      </c>
      <c r="J64" s="39" t="e">
        <f t="shared" si="12"/>
        <v>#DIV/0!</v>
      </c>
    </row>
    <row r="65" spans="2:10" ht="12.75">
      <c r="B65" s="30"/>
      <c r="C65" s="33"/>
      <c r="D65" s="4"/>
      <c r="E65" s="4"/>
      <c r="F65" s="34"/>
      <c r="G65" s="34"/>
      <c r="H65" s="34"/>
      <c r="I65" s="4"/>
      <c r="J65" s="34"/>
    </row>
  </sheetData>
  <sheetProtection selectLockedCells="1" selectUnlockedCells="1"/>
  <mergeCells count="1">
    <mergeCell ref="B1:J1"/>
  </mergeCells>
  <printOptions/>
  <pageMargins left="0.7086614173228347" right="0.31496062992125984" top="0.7480314960629921" bottom="0.7480314960629921" header="0.11811023622047245" footer="0.11811023622047245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fin-7</dc:creator>
  <cp:keywords/>
  <dc:description/>
  <cp:lastModifiedBy>fin-2</cp:lastModifiedBy>
  <cp:lastPrinted>2021-04-01T08:34:41Z</cp:lastPrinted>
  <dcterms:created xsi:type="dcterms:W3CDTF">2022-04-25T08:40:00Z</dcterms:created>
  <dcterms:modified xsi:type="dcterms:W3CDTF">2023-04-26T07:28:58Z</dcterms:modified>
  <cp:category/>
  <cp:version/>
  <cp:contentType/>
  <cp:contentStatus/>
</cp:coreProperties>
</file>