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50" windowHeight="11595" tabRatio="500" activeTab="0"/>
  </bookViews>
  <sheets>
    <sheet name="Лист1" sheetId="1" r:id="rId1"/>
  </sheets>
  <definedNames>
    <definedName name="__bookmark_4">#REF!</definedName>
    <definedName name="_xlnm.Print_Titles" localSheetId="0">'Лист1'!$3:$3</definedName>
    <definedName name="_xlnm.Print_Area" localSheetId="0">'Лист1'!$B$1:$J$60</definedName>
  </definedNames>
  <calcPr fullCalcOnLoad="1"/>
</workbook>
</file>

<file path=xl/sharedStrings.xml><?xml version="1.0" encoding="utf-8"?>
<sst xmlns="http://schemas.openxmlformats.org/spreadsheetml/2006/main" count="99" uniqueCount="82">
  <si>
    <t>тыс. руб.</t>
  </si>
  <si>
    <t>Наименование показателя</t>
  </si>
  <si>
    <t>1</t>
  </si>
  <si>
    <t>Расходы бюджета - ВСЕГО 
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</si>
  <si>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</si>
  <si>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</si>
  <si>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</si>
  <si>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</si>
  <si>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</si>
  <si>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</si>
  <si>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</si>
  <si>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</si>
  <si>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</si>
  <si>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</si>
  <si>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</si>
  <si>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</si>
  <si>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</si>
  <si>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</si>
  <si>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</si>
  <si>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</si>
  <si>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</si>
  <si>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</si>
  <si>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</si>
  <si>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</si>
  <si>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</si>
  <si>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</si>
  <si>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</si>
  <si>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</si>
  <si>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</si>
  <si>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</si>
  <si>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</si>
  <si>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</si>
  <si>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</si>
  <si>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</si>
  <si>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</si>
  <si>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</si>
  <si>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</si>
  <si>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</si>
  <si>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</si>
  <si>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</si>
  <si>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</si>
  <si>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Санитарно-эпидемиологическое благополучие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</si>
  <si>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</si>
  <si>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</si>
  <si>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</si>
  <si>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</si>
  <si>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</si>
  <si>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</si>
  <si>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</si>
  <si>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</si>
  <si>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</si>
  <si>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</si>
  <si>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</si>
  <si>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</si>
  <si>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</si>
  <si>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</si>
  <si>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</si>
  <si>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Расходы проведены под фактическую потребность</t>
  </si>
  <si>
    <t>Расходы на проведение мероприятий по фактической потребности</t>
  </si>
  <si>
    <t xml:space="preserve">В течение года была увеличена финансовая помощь поселениям </t>
  </si>
  <si>
    <t>Исполнено за 2019 год</t>
  </si>
  <si>
    <t>Отношение исполнения на 01.01.2021 к 01.01.2020</t>
  </si>
  <si>
    <t>% исполнения на 01.01.2021 к уточненному бюджету на 2020г</t>
  </si>
  <si>
    <t>Причины отклонения исполнения за 2020 год от первоначально утвержденного бюджета</t>
  </si>
  <si>
    <t>% исполнения на 01.01.2021 к первоначально утвержденному бюджету на 2020г</t>
  </si>
  <si>
    <t>Исполнено на 01.01.2021</t>
  </si>
  <si>
    <t>Уточненные бюджетные назначения на 2020 год</t>
  </si>
  <si>
    <t>Первоначально утвержденные бюджетные назначения на 2020 год</t>
  </si>
  <si>
    <t>увеличение расходов связано с повышением заработной платы</t>
  </si>
  <si>
    <t>Увеличение расходов в связи с увеличением заработной платы</t>
  </si>
  <si>
    <t>уменьшение расходов в связи с введением ограничительных мероприятий, направленных на предотвращение распространения COVID-19 (лагеря дневного пребывания не организовывались)</t>
  </si>
  <si>
    <t>Увеличение расходов в связи с увеличением заработной платы, увеличены расходы на укрепление материально-технической базы</t>
  </si>
  <si>
    <t>Аналитические данные о расходах  местного бюджета Устюженского района по разделам и подразделам классификации расходов за 2020 год в сравнении с первоначально утвержденными решением о местном бюджете Устюженского района значениями и с уточненными значениями с учетом внесенных изменений, а также фактическими расходами за 2019 год</t>
  </si>
  <si>
    <t>Функционирование высшего должностного лица  субъекта Российской Федерации и муниципального образования</t>
  </si>
  <si>
    <t>Расходы бюджета района увеличены к первоначальному бюджету в связи с увеличением субсидий, субвенций из областного бюджета, а также уточнением средств местного бюджета района</t>
  </si>
  <si>
    <t>Расходы проведены по фактической потребности</t>
  </si>
  <si>
    <t xml:space="preserve">В течение года предусмотрена району субвенция </t>
  </si>
  <si>
    <t>Уточнение остатка средств Дорожного фонда, сложившегося по состоянию на 01.01.2020 г.</t>
  </si>
  <si>
    <t xml:space="preserve">В течение года предусмотрена району субсидия </t>
  </si>
  <si>
    <t>Увеличение расходов в связи с увеличением заработной платы, подготовку образовательных учреждений к новому учебному году, гашение просроченной кредиторской задолженности</t>
  </si>
  <si>
    <t xml:space="preserve">расходы за счет субвенции из областного бюджета  </t>
  </si>
  <si>
    <t>В течение года предусмотрена району субсидия на строительство навеса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</si>
</sst>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&quot;###,##0.0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172" fontId="5" fillId="0" borderId="11" xfId="0" applyNumberFormat="1" applyFont="1" applyBorder="1" applyAlignment="1">
      <alignment horizontal="center" vertical="center" wrapText="1"/>
    </xf>
    <xf numFmtId="173" fontId="6" fillId="0" borderId="11" xfId="56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172" fontId="3" fillId="0" borderId="11" xfId="0" applyNumberFormat="1" applyFont="1" applyBorder="1" applyAlignment="1">
      <alignment horizontal="center" vertical="center" wrapText="1"/>
    </xf>
    <xf numFmtId="173" fontId="4" fillId="0" borderId="11" xfId="56" applyNumberFormat="1" applyFont="1" applyFill="1" applyBorder="1" applyAlignment="1" applyProtection="1">
      <alignment horizontal="center" vertical="center" wrapText="1"/>
      <protection/>
    </xf>
    <xf numFmtId="173" fontId="6" fillId="0" borderId="14" xfId="56" applyNumberFormat="1" applyFont="1" applyFill="1" applyBorder="1" applyAlignment="1" applyProtection="1">
      <alignment horizontal="center" vertical="center" wrapText="1"/>
      <protection/>
    </xf>
    <xf numFmtId="173" fontId="4" fillId="0" borderId="15" xfId="56" applyNumberFormat="1" applyFont="1" applyFill="1" applyBorder="1" applyAlignment="1" applyProtection="1">
      <alignment horizontal="center" vertical="center" wrapText="1"/>
      <protection/>
    </xf>
    <xf numFmtId="172" fontId="3" fillId="0" borderId="16" xfId="0" applyNumberFormat="1" applyFont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center" vertical="center" wrapText="1"/>
    </xf>
    <xf numFmtId="173" fontId="6" fillId="0" borderId="17" xfId="56" applyNumberFormat="1" applyFont="1" applyFill="1" applyBorder="1" applyAlignment="1" applyProtection="1">
      <alignment horizontal="center" vertical="center" wrapText="1"/>
      <protection/>
    </xf>
    <xf numFmtId="173" fontId="4" fillId="0" borderId="17" xfId="56" applyNumberFormat="1" applyFont="1" applyFill="1" applyBorder="1" applyAlignment="1" applyProtection="1">
      <alignment horizontal="center" vertical="center" wrapText="1"/>
      <protection/>
    </xf>
    <xf numFmtId="172" fontId="5" fillId="0" borderId="18" xfId="0" applyNumberFormat="1" applyFont="1" applyBorder="1" applyAlignment="1">
      <alignment horizontal="center" vertical="center" wrapText="1"/>
    </xf>
    <xf numFmtId="172" fontId="3" fillId="0" borderId="1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172" fontId="3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73" fontId="4" fillId="0" borderId="11" xfId="56" applyNumberFormat="1" applyFont="1" applyFill="1" applyBorder="1" applyAlignment="1" applyProtection="1">
      <alignment horizontal="left" vertical="center" wrapText="1"/>
      <protection/>
    </xf>
    <xf numFmtId="173" fontId="4" fillId="0" borderId="20" xfId="56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top" wrapText="1"/>
    </xf>
    <xf numFmtId="4" fontId="3" fillId="0" borderId="21" xfId="0" applyNumberFormat="1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3" fontId="6" fillId="0" borderId="21" xfId="56" applyNumberFormat="1" applyFont="1" applyFill="1" applyBorder="1" applyAlignment="1" applyProtection="1">
      <alignment horizontal="center" vertical="center" wrapText="1"/>
      <protection/>
    </xf>
    <xf numFmtId="173" fontId="4" fillId="0" borderId="21" xfId="56" applyNumberFormat="1" applyFont="1" applyFill="1" applyBorder="1" applyAlignment="1" applyProtection="1">
      <alignment horizontal="center" vertical="center" wrapText="1"/>
      <protection/>
    </xf>
    <xf numFmtId="172" fontId="3" fillId="0" borderId="22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173" fontId="6" fillId="0" borderId="20" xfId="56" applyNumberFormat="1" applyFont="1" applyFill="1" applyBorder="1" applyAlignment="1" applyProtection="1">
      <alignment horizontal="center" vertical="center" wrapText="1"/>
      <protection/>
    </xf>
    <xf numFmtId="173" fontId="4" fillId="0" borderId="13" xfId="56" applyNumberFormat="1" applyFont="1" applyFill="1" applyBorder="1" applyAlignment="1" applyProtection="1">
      <alignment horizontal="left" vertical="center" wrapText="1"/>
      <protection/>
    </xf>
    <xf numFmtId="173" fontId="4" fillId="0" borderId="21" xfId="56" applyNumberFormat="1" applyFont="1" applyFill="1" applyBorder="1" applyAlignment="1" applyProtection="1">
      <alignment horizontal="left" vertical="center" wrapText="1"/>
      <protection/>
    </xf>
    <xf numFmtId="172" fontId="4" fillId="0" borderId="21" xfId="0" applyNumberFormat="1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top" wrapText="1"/>
    </xf>
    <xf numFmtId="172" fontId="5" fillId="34" borderId="11" xfId="0" applyNumberFormat="1" applyFont="1" applyFill="1" applyBorder="1" applyAlignment="1">
      <alignment horizontal="center" vertical="center" wrapText="1"/>
    </xf>
    <xf numFmtId="173" fontId="6" fillId="34" borderId="14" xfId="56" applyNumberFormat="1" applyFont="1" applyFill="1" applyBorder="1" applyAlignment="1" applyProtection="1">
      <alignment horizontal="center" vertical="center" wrapText="1"/>
      <protection/>
    </xf>
    <xf numFmtId="173" fontId="4" fillId="34" borderId="21" xfId="56" applyNumberFormat="1" applyFont="1" applyFill="1" applyBorder="1" applyAlignment="1" applyProtection="1">
      <alignment horizontal="left" vertical="center" wrapText="1"/>
      <protection/>
    </xf>
    <xf numFmtId="173" fontId="4" fillId="34" borderId="15" xfId="56" applyNumberFormat="1" applyFont="1" applyFill="1" applyBorder="1" applyAlignment="1" applyProtection="1">
      <alignment horizontal="center" vertical="center" wrapText="1"/>
      <protection/>
    </xf>
    <xf numFmtId="173" fontId="6" fillId="34" borderId="11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6" fillId="35" borderId="23" xfId="52" applyNumberFormat="1" applyFont="1" applyFill="1" applyBorder="1" applyAlignment="1" applyProtection="1">
      <alignment horizontal="left" vertical="center" wrapText="1"/>
      <protection hidden="1"/>
    </xf>
    <xf numFmtId="4" fontId="3" fillId="0" borderId="11" xfId="0" applyNumberFormat="1" applyFont="1" applyBorder="1" applyAlignment="1">
      <alignment horizontal="center" vertical="center" wrapText="1"/>
    </xf>
    <xf numFmtId="173" fontId="4" fillId="0" borderId="11" xfId="56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tabSelected="1" zoomScale="120" zoomScaleNormal="120" zoomScalePageLayoutView="0" workbookViewId="0" topLeftCell="A1">
      <pane xSplit="2" ySplit="3" topLeftCell="C40" activePane="bottomRight" state="frozen"/>
      <selection pane="topLeft" activeCell="A1" sqref="A1"/>
      <selection pane="topRight" activeCell="B1" sqref="B1"/>
      <selection pane="bottomLeft" activeCell="A67" sqref="A67"/>
      <selection pane="bottomRight" activeCell="B64" sqref="B64"/>
    </sheetView>
  </sheetViews>
  <sheetFormatPr defaultColWidth="9.140625" defaultRowHeight="12.75"/>
  <cols>
    <col min="1" max="1" width="4.140625" style="0" customWidth="1"/>
    <col min="2" max="2" width="30.28125" style="0" customWidth="1"/>
    <col min="3" max="3" width="11.7109375" style="0" customWidth="1"/>
    <col min="4" max="4" width="11.28125" style="1" customWidth="1"/>
    <col min="5" max="5" width="11.8515625" style="1" customWidth="1"/>
    <col min="6" max="6" width="12.7109375" style="2" customWidth="1"/>
    <col min="7" max="7" width="31.7109375" style="2" customWidth="1"/>
    <col min="8" max="8" width="11.8515625" style="2" customWidth="1"/>
    <col min="9" max="9" width="9.00390625" style="1" customWidth="1"/>
    <col min="10" max="10" width="10.7109375" style="2" customWidth="1"/>
  </cols>
  <sheetData>
    <row r="1" spans="2:10" ht="46.5" customHeight="1">
      <c r="B1" s="54" t="s">
        <v>72</v>
      </c>
      <c r="C1" s="54"/>
      <c r="D1" s="54"/>
      <c r="E1" s="54"/>
      <c r="F1" s="54"/>
      <c r="G1" s="54"/>
      <c r="H1" s="54"/>
      <c r="I1" s="54"/>
      <c r="J1" s="54"/>
    </row>
    <row r="2" spans="2:10" ht="12.75">
      <c r="B2" s="3"/>
      <c r="C2" s="4"/>
      <c r="D2" s="5"/>
      <c r="E2" s="5"/>
      <c r="F2" s="6"/>
      <c r="G2" s="6"/>
      <c r="H2" s="6"/>
      <c r="I2" s="5"/>
      <c r="J2" s="53" t="s">
        <v>0</v>
      </c>
    </row>
    <row r="3" spans="2:10" ht="67.5" customHeight="1">
      <c r="B3" s="7" t="s">
        <v>1</v>
      </c>
      <c r="C3" s="7" t="s">
        <v>67</v>
      </c>
      <c r="D3" s="7" t="s">
        <v>66</v>
      </c>
      <c r="E3" s="7" t="s">
        <v>65</v>
      </c>
      <c r="F3" s="8" t="s">
        <v>64</v>
      </c>
      <c r="G3" s="8" t="s">
        <v>63</v>
      </c>
      <c r="H3" s="8" t="s">
        <v>62</v>
      </c>
      <c r="I3" s="7" t="s">
        <v>60</v>
      </c>
      <c r="J3" s="8" t="s">
        <v>61</v>
      </c>
    </row>
    <row r="4" spans="2:10" ht="12.75">
      <c r="B4" s="9" t="s">
        <v>2</v>
      </c>
      <c r="C4" s="9">
        <v>2</v>
      </c>
      <c r="D4" s="9">
        <v>3</v>
      </c>
      <c r="E4" s="9">
        <v>4</v>
      </c>
      <c r="F4" s="10">
        <v>5</v>
      </c>
      <c r="G4" s="10"/>
      <c r="H4" s="10">
        <v>6</v>
      </c>
      <c r="I4" s="9">
        <v>7</v>
      </c>
      <c r="J4" s="10">
        <v>8</v>
      </c>
    </row>
    <row r="5" spans="2:10" s="14" customFormat="1" ht="69" customHeight="1">
      <c r="B5" s="11" t="s">
        <v>3</v>
      </c>
      <c r="C5" s="12">
        <f>C6+C15+C19+C29+C33+C35+C41+C44+C46+C51+C55+C57</f>
        <v>549618.5</v>
      </c>
      <c r="D5" s="12">
        <f>D6+D15+D19+D29+D33+D35+D41+D44+D46+D51+D55+D57</f>
        <v>600666.0199999999</v>
      </c>
      <c r="E5" s="12">
        <f>E6+E15+E19+E29+E33+E35+E41+E44+E46+E51+E55+E57</f>
        <v>581085.27</v>
      </c>
      <c r="F5" s="13">
        <f aca="true" t="shared" si="0" ref="F5:F19">E5/C5</f>
        <v>1.0572520211746876</v>
      </c>
      <c r="G5" s="13" t="s">
        <v>74</v>
      </c>
      <c r="H5" s="13">
        <f aca="true" t="shared" si="1" ref="H5:H12">E5/D5</f>
        <v>0.9674016019750877</v>
      </c>
      <c r="I5" s="12">
        <f>I6+I15+I19+I29+I33+I35+I41+I44+I46+I51+I55+I57</f>
        <v>530246.4</v>
      </c>
      <c r="J5" s="13">
        <f aca="true" t="shared" si="2" ref="J5:J14">E5/I5</f>
        <v>1.0958778220842236</v>
      </c>
    </row>
    <row r="6" spans="2:10" s="14" customFormat="1" ht="22.5">
      <c r="B6" s="15" t="s">
        <v>4</v>
      </c>
      <c r="C6" s="16">
        <f>SUM(C7:C14)</f>
        <v>89446.64</v>
      </c>
      <c r="D6" s="12">
        <f>SUM(D7:D14)</f>
        <v>84242.92000000001</v>
      </c>
      <c r="E6" s="12">
        <f>SUM(E7:E14)</f>
        <v>77600.11</v>
      </c>
      <c r="F6" s="13">
        <f t="shared" si="0"/>
        <v>0.867557573990482</v>
      </c>
      <c r="G6" s="13"/>
      <c r="H6" s="13">
        <f t="shared" si="1"/>
        <v>0.9211469640416071</v>
      </c>
      <c r="I6" s="12">
        <f>SUM(I7:I14)</f>
        <v>62110.36</v>
      </c>
      <c r="J6" s="13">
        <f t="shared" si="2"/>
        <v>1.2493907618632383</v>
      </c>
    </row>
    <row r="7" spans="2:10" ht="42" customHeight="1">
      <c r="B7" s="55" t="s">
        <v>73</v>
      </c>
      <c r="C7" s="18">
        <v>1461.4</v>
      </c>
      <c r="D7" s="18">
        <v>1799.8</v>
      </c>
      <c r="E7" s="18">
        <v>1799.8</v>
      </c>
      <c r="F7" s="13">
        <f t="shared" si="0"/>
        <v>1.2315587792527711</v>
      </c>
      <c r="G7" s="31" t="s">
        <v>68</v>
      </c>
      <c r="H7" s="19">
        <f t="shared" si="1"/>
        <v>1</v>
      </c>
      <c r="I7" s="18">
        <v>1487.6</v>
      </c>
      <c r="J7" s="19">
        <f t="shared" si="2"/>
        <v>1.2098682441516537</v>
      </c>
    </row>
    <row r="8" spans="2:10" ht="63" customHeight="1">
      <c r="B8" s="17" t="s">
        <v>5</v>
      </c>
      <c r="C8" s="18">
        <v>1724.6</v>
      </c>
      <c r="D8" s="18">
        <v>1754.91</v>
      </c>
      <c r="E8" s="18">
        <v>1754.91</v>
      </c>
      <c r="F8" s="13">
        <f t="shared" si="0"/>
        <v>1.0175750898759133</v>
      </c>
      <c r="G8" s="31" t="s">
        <v>68</v>
      </c>
      <c r="H8" s="19">
        <f t="shared" si="1"/>
        <v>1</v>
      </c>
      <c r="I8" s="18">
        <v>1591.55</v>
      </c>
      <c r="J8" s="19">
        <f t="shared" si="2"/>
        <v>1.1026420784769566</v>
      </c>
    </row>
    <row r="9" spans="2:10" ht="75" customHeight="1">
      <c r="B9" s="17" t="s">
        <v>6</v>
      </c>
      <c r="C9" s="18">
        <v>22318.6</v>
      </c>
      <c r="D9" s="18">
        <v>24361.66</v>
      </c>
      <c r="E9" s="18">
        <v>24361.67</v>
      </c>
      <c r="F9" s="13">
        <f t="shared" si="0"/>
        <v>1.0915411360927656</v>
      </c>
      <c r="G9" s="31" t="s">
        <v>68</v>
      </c>
      <c r="H9" s="19">
        <f t="shared" si="1"/>
        <v>1.0000004104810591</v>
      </c>
      <c r="I9" s="18">
        <v>21169.57</v>
      </c>
      <c r="J9" s="19">
        <f t="shared" si="2"/>
        <v>1.1507871912372334</v>
      </c>
    </row>
    <row r="10" spans="2:10" ht="12.75">
      <c r="B10" s="17" t="s">
        <v>7</v>
      </c>
      <c r="C10" s="18">
        <v>7.4</v>
      </c>
      <c r="D10" s="18">
        <v>7.4</v>
      </c>
      <c r="E10" s="18">
        <v>1.9</v>
      </c>
      <c r="F10" s="13">
        <f t="shared" si="0"/>
        <v>0.25675675675675674</v>
      </c>
      <c r="G10" s="31"/>
      <c r="H10" s="19">
        <f t="shared" si="1"/>
        <v>0.25675675675675674</v>
      </c>
      <c r="I10" s="18">
        <v>4.3</v>
      </c>
      <c r="J10" s="19">
        <f t="shared" si="2"/>
        <v>0.4418604651162791</v>
      </c>
    </row>
    <row r="11" spans="2:10" ht="51.75" customHeight="1">
      <c r="B11" s="17" t="s">
        <v>8</v>
      </c>
      <c r="C11" s="18">
        <v>11768.4</v>
      </c>
      <c r="D11" s="18">
        <v>12756.92</v>
      </c>
      <c r="E11" s="18">
        <v>6119.68</v>
      </c>
      <c r="F11" s="13">
        <f t="shared" si="0"/>
        <v>0.5200095170116584</v>
      </c>
      <c r="G11" s="31" t="s">
        <v>75</v>
      </c>
      <c r="H11" s="19">
        <f t="shared" si="1"/>
        <v>0.4797145392461503</v>
      </c>
      <c r="I11" s="18">
        <v>5307.21</v>
      </c>
      <c r="J11" s="19">
        <f t="shared" si="2"/>
        <v>1.1530879690081983</v>
      </c>
    </row>
    <row r="12" spans="2:10" ht="22.5" hidden="1">
      <c r="B12" s="17" t="s">
        <v>9</v>
      </c>
      <c r="C12" s="18"/>
      <c r="D12" s="18"/>
      <c r="E12" s="18"/>
      <c r="F12" s="13" t="e">
        <f t="shared" si="0"/>
        <v>#DIV/0!</v>
      </c>
      <c r="G12" s="31"/>
      <c r="H12" s="19" t="e">
        <f t="shared" si="1"/>
        <v>#DIV/0!</v>
      </c>
      <c r="I12" s="18"/>
      <c r="J12" s="19" t="e">
        <f t="shared" si="2"/>
        <v>#DIV/0!</v>
      </c>
    </row>
    <row r="13" spans="2:10" ht="26.25" customHeight="1">
      <c r="B13" s="17" t="s">
        <v>10</v>
      </c>
      <c r="C13" s="18">
        <v>100</v>
      </c>
      <c r="D13" s="18">
        <v>0</v>
      </c>
      <c r="E13" s="18">
        <v>0</v>
      </c>
      <c r="F13" s="13">
        <f t="shared" si="0"/>
        <v>0</v>
      </c>
      <c r="G13" s="31"/>
      <c r="H13" s="19">
        <v>0</v>
      </c>
      <c r="I13" s="18">
        <v>0</v>
      </c>
      <c r="J13" s="19">
        <v>0</v>
      </c>
    </row>
    <row r="14" spans="2:10" ht="30" customHeight="1">
      <c r="B14" s="17" t="s">
        <v>11</v>
      </c>
      <c r="C14" s="18">
        <v>52066.24</v>
      </c>
      <c r="D14" s="18">
        <v>43562.23</v>
      </c>
      <c r="E14" s="18">
        <v>43562.15</v>
      </c>
      <c r="F14" s="13">
        <f t="shared" si="0"/>
        <v>0.8366678677008366</v>
      </c>
      <c r="G14" s="31" t="s">
        <v>75</v>
      </c>
      <c r="H14" s="19">
        <f aca="true" t="shared" si="3" ref="H14:H19">E14/D14</f>
        <v>0.9999981635467238</v>
      </c>
      <c r="I14" s="18">
        <v>32550.13</v>
      </c>
      <c r="J14" s="19">
        <f t="shared" si="2"/>
        <v>1.3383095551384894</v>
      </c>
    </row>
    <row r="15" spans="2:10" s="14" customFormat="1" ht="33.75" customHeight="1">
      <c r="B15" s="15" t="s">
        <v>12</v>
      </c>
      <c r="C15" s="12">
        <f>SUM(C16:C18)</f>
        <v>4076.7</v>
      </c>
      <c r="D15" s="12">
        <f>SUM(D16:D18)</f>
        <v>2173.3500000000004</v>
      </c>
      <c r="E15" s="12">
        <f>SUM(E16:E18)</f>
        <v>2143.7200000000003</v>
      </c>
      <c r="F15" s="13">
        <f t="shared" si="0"/>
        <v>0.5258468859616848</v>
      </c>
      <c r="G15" s="31"/>
      <c r="H15" s="19">
        <f t="shared" si="3"/>
        <v>0.9863666689672624</v>
      </c>
      <c r="I15" s="12">
        <f>SUM(I16:I18)</f>
        <v>1634.3</v>
      </c>
      <c r="J15" s="13">
        <f aca="true" t="shared" si="4" ref="J15:J24">E15/I15</f>
        <v>1.311705317261213</v>
      </c>
    </row>
    <row r="16" spans="2:10" ht="49.5" customHeight="1">
      <c r="B16" s="17" t="s">
        <v>13</v>
      </c>
      <c r="C16" s="18">
        <v>2314</v>
      </c>
      <c r="D16" s="18">
        <v>2088.05</v>
      </c>
      <c r="E16" s="18">
        <v>2088.05</v>
      </c>
      <c r="F16" s="13">
        <f t="shared" si="0"/>
        <v>0.9023552290406224</v>
      </c>
      <c r="G16" s="31" t="s">
        <v>75</v>
      </c>
      <c r="H16" s="19">
        <f t="shared" si="3"/>
        <v>1</v>
      </c>
      <c r="I16" s="18">
        <v>1583.1</v>
      </c>
      <c r="J16" s="19">
        <f t="shared" si="4"/>
        <v>1.318962794517087</v>
      </c>
    </row>
    <row r="17" spans="2:10" ht="12.75" hidden="1">
      <c r="B17" s="17" t="s">
        <v>14</v>
      </c>
      <c r="C17" s="17"/>
      <c r="D17" s="18"/>
      <c r="E17" s="18"/>
      <c r="F17" s="13" t="e">
        <f t="shared" si="0"/>
        <v>#DIV/0!</v>
      </c>
      <c r="G17" s="31"/>
      <c r="H17" s="19" t="e">
        <f t="shared" si="3"/>
        <v>#DIV/0!</v>
      </c>
      <c r="I17" s="18"/>
      <c r="J17" s="19" t="e">
        <f t="shared" si="4"/>
        <v>#DIV/0!</v>
      </c>
    </row>
    <row r="18" spans="2:10" ht="38.25" customHeight="1">
      <c r="B18" s="17" t="s">
        <v>15</v>
      </c>
      <c r="C18" s="18">
        <v>1762.7</v>
      </c>
      <c r="D18" s="18">
        <v>85.3</v>
      </c>
      <c r="E18" s="18">
        <v>55.67</v>
      </c>
      <c r="F18" s="13">
        <f t="shared" si="0"/>
        <v>0.031582231803483296</v>
      </c>
      <c r="G18" s="31" t="s">
        <v>58</v>
      </c>
      <c r="H18" s="19">
        <f t="shared" si="3"/>
        <v>0.6526377491207503</v>
      </c>
      <c r="I18" s="18">
        <v>51.2</v>
      </c>
      <c r="J18" s="19">
        <f t="shared" si="4"/>
        <v>1.0873046874999999</v>
      </c>
    </row>
    <row r="19" spans="2:10" s="14" customFormat="1" ht="22.5" customHeight="1">
      <c r="B19" s="15" t="s">
        <v>16</v>
      </c>
      <c r="C19" s="12">
        <f>SUM(C25:C28)</f>
        <v>62725.28</v>
      </c>
      <c r="D19" s="12">
        <f>SUM(D25:D28)</f>
        <v>67716.67</v>
      </c>
      <c r="E19" s="12">
        <f>SUM(E25:E28)</f>
        <v>66839.68</v>
      </c>
      <c r="F19" s="13">
        <f t="shared" si="0"/>
        <v>1.0655939678547468</v>
      </c>
      <c r="G19" s="31"/>
      <c r="H19" s="13">
        <f t="shared" si="3"/>
        <v>0.9870491268988861</v>
      </c>
      <c r="I19" s="16">
        <f>SUM(I20:I28)</f>
        <v>24763.840000000004</v>
      </c>
      <c r="J19" s="13">
        <f t="shared" si="4"/>
        <v>2.699083825448718</v>
      </c>
    </row>
    <row r="20" spans="2:10" ht="12.75" hidden="1">
      <c r="B20" s="17" t="s">
        <v>17</v>
      </c>
      <c r="C20" s="17"/>
      <c r="D20" s="18"/>
      <c r="E20" s="18"/>
      <c r="F20" s="13"/>
      <c r="G20" s="31"/>
      <c r="H20" s="19"/>
      <c r="I20" s="18"/>
      <c r="J20" s="19" t="e">
        <f t="shared" si="4"/>
        <v>#DIV/0!</v>
      </c>
    </row>
    <row r="21" spans="2:10" ht="12.75" hidden="1">
      <c r="B21" s="17" t="s">
        <v>18</v>
      </c>
      <c r="C21" s="17"/>
      <c r="D21" s="18"/>
      <c r="E21" s="18"/>
      <c r="F21" s="13" t="e">
        <f aca="true" t="shared" si="5" ref="F21:F31">E21/C21</f>
        <v>#DIV/0!</v>
      </c>
      <c r="G21" s="31"/>
      <c r="H21" s="19" t="e">
        <f aca="true" t="shared" si="6" ref="H21:H44">E21/D21</f>
        <v>#DIV/0!</v>
      </c>
      <c r="I21" s="18"/>
      <c r="J21" s="19" t="e">
        <f t="shared" si="4"/>
        <v>#DIV/0!</v>
      </c>
    </row>
    <row r="22" spans="2:10" ht="22.5" hidden="1">
      <c r="B22" s="17" t="s">
        <v>19</v>
      </c>
      <c r="C22" s="17"/>
      <c r="D22" s="18"/>
      <c r="E22" s="18"/>
      <c r="F22" s="13" t="e">
        <f t="shared" si="5"/>
        <v>#DIV/0!</v>
      </c>
      <c r="G22" s="31"/>
      <c r="H22" s="19" t="e">
        <f t="shared" si="6"/>
        <v>#DIV/0!</v>
      </c>
      <c r="I22" s="18"/>
      <c r="J22" s="19" t="e">
        <f t="shared" si="4"/>
        <v>#DIV/0!</v>
      </c>
    </row>
    <row r="23" spans="2:10" ht="12.75" hidden="1">
      <c r="B23" s="17" t="s">
        <v>20</v>
      </c>
      <c r="C23" s="17"/>
      <c r="D23" s="18"/>
      <c r="E23" s="18"/>
      <c r="F23" s="13" t="e">
        <f t="shared" si="5"/>
        <v>#DIV/0!</v>
      </c>
      <c r="G23" s="31"/>
      <c r="H23" s="19" t="e">
        <f t="shared" si="6"/>
        <v>#DIV/0!</v>
      </c>
      <c r="I23" s="18"/>
      <c r="J23" s="19" t="e">
        <f t="shared" si="4"/>
        <v>#DIV/0!</v>
      </c>
    </row>
    <row r="24" spans="2:10" ht="12.75" hidden="1">
      <c r="B24" s="17" t="s">
        <v>21</v>
      </c>
      <c r="C24" s="17"/>
      <c r="D24" s="18"/>
      <c r="E24" s="18"/>
      <c r="F24" s="13" t="e">
        <f t="shared" si="5"/>
        <v>#DIV/0!</v>
      </c>
      <c r="G24" s="31"/>
      <c r="H24" s="19" t="e">
        <f t="shared" si="6"/>
        <v>#DIV/0!</v>
      </c>
      <c r="I24" s="18"/>
      <c r="J24" s="19" t="e">
        <f t="shared" si="4"/>
        <v>#DIV/0!</v>
      </c>
    </row>
    <row r="25" spans="2:10" ht="45" customHeight="1">
      <c r="B25" s="17" t="s">
        <v>17</v>
      </c>
      <c r="C25" s="7">
        <v>0</v>
      </c>
      <c r="D25" s="18">
        <v>72.7</v>
      </c>
      <c r="E25" s="18">
        <v>72.7</v>
      </c>
      <c r="F25" s="13">
        <v>0</v>
      </c>
      <c r="G25" s="31" t="s">
        <v>76</v>
      </c>
      <c r="H25" s="19">
        <v>0</v>
      </c>
      <c r="I25" s="18">
        <v>0</v>
      </c>
      <c r="J25" s="13">
        <v>0</v>
      </c>
    </row>
    <row r="26" spans="2:10" ht="30" customHeight="1">
      <c r="B26" s="17" t="s">
        <v>22</v>
      </c>
      <c r="C26" s="18">
        <v>0</v>
      </c>
      <c r="D26" s="18">
        <v>2112.2</v>
      </c>
      <c r="E26" s="18">
        <v>1792.16</v>
      </c>
      <c r="F26" s="13" t="e">
        <f t="shared" si="5"/>
        <v>#DIV/0!</v>
      </c>
      <c r="G26" s="31" t="s">
        <v>78</v>
      </c>
      <c r="H26" s="19">
        <f t="shared" si="6"/>
        <v>0.8484802575513684</v>
      </c>
      <c r="I26" s="18">
        <v>0</v>
      </c>
      <c r="J26" s="19" t="e">
        <f>E26/I26</f>
        <v>#DIV/0!</v>
      </c>
    </row>
    <row r="27" spans="2:10" ht="49.5" customHeight="1">
      <c r="B27" s="17" t="s">
        <v>23</v>
      </c>
      <c r="C27" s="18">
        <v>57965.6</v>
      </c>
      <c r="D27" s="18">
        <v>59213.33</v>
      </c>
      <c r="E27" s="18">
        <v>58869.84</v>
      </c>
      <c r="F27" s="13">
        <f t="shared" si="5"/>
        <v>1.01559959700236</v>
      </c>
      <c r="G27" s="31" t="s">
        <v>77</v>
      </c>
      <c r="H27" s="19">
        <f t="shared" si="6"/>
        <v>0.9941991102341313</v>
      </c>
      <c r="I27" s="18">
        <v>18878.24</v>
      </c>
      <c r="J27" s="19">
        <f>E27/I27</f>
        <v>3.1183966301943395</v>
      </c>
    </row>
    <row r="28" spans="2:10" ht="32.25" customHeight="1">
      <c r="B28" s="17" t="s">
        <v>24</v>
      </c>
      <c r="C28" s="18">
        <v>4759.68</v>
      </c>
      <c r="D28" s="18">
        <v>6318.44</v>
      </c>
      <c r="E28" s="18">
        <v>6104.98</v>
      </c>
      <c r="F28" s="13">
        <f t="shared" si="5"/>
        <v>1.282645051768186</v>
      </c>
      <c r="G28" s="31" t="s">
        <v>68</v>
      </c>
      <c r="H28" s="19">
        <f t="shared" si="6"/>
        <v>0.966216344540741</v>
      </c>
      <c r="I28" s="18">
        <v>5885.6</v>
      </c>
      <c r="J28" s="19">
        <f aca="true" t="shared" si="7" ref="J28:J33">E28/I28</f>
        <v>1.0372740247383443</v>
      </c>
    </row>
    <row r="29" spans="2:10" s="14" customFormat="1" ht="26.25" customHeight="1">
      <c r="B29" s="15" t="s">
        <v>25</v>
      </c>
      <c r="C29" s="12">
        <f>SUM(C30:C32)</f>
        <v>7151.710000000001</v>
      </c>
      <c r="D29" s="12">
        <f>SUM(D30:D32)</f>
        <v>6946.92</v>
      </c>
      <c r="E29" s="16">
        <f>SUM(E30:E32)</f>
        <v>6805.379999999999</v>
      </c>
      <c r="F29" s="13">
        <f t="shared" si="5"/>
        <v>0.9515738194082252</v>
      </c>
      <c r="G29" s="32"/>
      <c r="H29" s="13">
        <f t="shared" si="6"/>
        <v>0.9796255031006545</v>
      </c>
      <c r="I29" s="12">
        <f>SUM(I30:I32)</f>
        <v>5441.77</v>
      </c>
      <c r="J29" s="13">
        <f t="shared" si="7"/>
        <v>1.250582071642131</v>
      </c>
    </row>
    <row r="30" spans="2:10" ht="28.5" customHeight="1">
      <c r="B30" s="17" t="s">
        <v>26</v>
      </c>
      <c r="C30" s="18">
        <v>360</v>
      </c>
      <c r="D30" s="18">
        <v>313.17</v>
      </c>
      <c r="E30" s="18">
        <v>313.17</v>
      </c>
      <c r="F30" s="20">
        <f t="shared" si="5"/>
        <v>0.8699166666666667</v>
      </c>
      <c r="G30" s="31" t="s">
        <v>75</v>
      </c>
      <c r="H30" s="21">
        <f t="shared" si="6"/>
        <v>1</v>
      </c>
      <c r="I30" s="18">
        <v>262.98</v>
      </c>
      <c r="J30" s="19">
        <f t="shared" si="7"/>
        <v>1.1908510152863336</v>
      </c>
    </row>
    <row r="31" spans="2:10" ht="36.75" customHeight="1">
      <c r="B31" s="17" t="s">
        <v>27</v>
      </c>
      <c r="C31" s="18">
        <v>4700.31</v>
      </c>
      <c r="D31" s="18">
        <v>4552.83</v>
      </c>
      <c r="E31" s="18">
        <v>4411.28</v>
      </c>
      <c r="F31" s="20">
        <f t="shared" si="5"/>
        <v>0.9385083111539451</v>
      </c>
      <c r="G31" s="31" t="s">
        <v>75</v>
      </c>
      <c r="H31" s="21">
        <f t="shared" si="6"/>
        <v>0.9689094475304371</v>
      </c>
      <c r="I31" s="18">
        <v>3159.55</v>
      </c>
      <c r="J31" s="19">
        <f t="shared" si="7"/>
        <v>1.3961735057207512</v>
      </c>
    </row>
    <row r="32" spans="2:10" ht="12.75">
      <c r="B32" s="17" t="s">
        <v>28</v>
      </c>
      <c r="C32" s="18">
        <v>2091.4</v>
      </c>
      <c r="D32" s="18">
        <v>2080.92</v>
      </c>
      <c r="E32" s="18">
        <v>2080.93</v>
      </c>
      <c r="F32" s="20">
        <v>1</v>
      </c>
      <c r="G32" s="31"/>
      <c r="H32" s="21">
        <f t="shared" si="6"/>
        <v>1.0000048055667685</v>
      </c>
      <c r="I32" s="18">
        <v>2019.24</v>
      </c>
      <c r="J32" s="19">
        <f t="shared" si="7"/>
        <v>1.0305510984330737</v>
      </c>
    </row>
    <row r="33" spans="2:10" s="14" customFormat="1" ht="19.5" customHeight="1">
      <c r="B33" s="15" t="s">
        <v>29</v>
      </c>
      <c r="C33" s="12">
        <f>SUM(C34)</f>
        <v>6142</v>
      </c>
      <c r="D33" s="12">
        <f>SUM(D34)</f>
        <v>3521.6</v>
      </c>
      <c r="E33" s="12">
        <f>SUM(E34)</f>
        <v>3521.6</v>
      </c>
      <c r="F33" s="13">
        <f aca="true" t="shared" si="8" ref="F33:F47">E33/C33</f>
        <v>0.573363725170954</v>
      </c>
      <c r="G33" s="57"/>
      <c r="H33" s="19">
        <f t="shared" si="6"/>
        <v>1</v>
      </c>
      <c r="I33" s="12">
        <f>SUM(I34)</f>
        <v>1009.81</v>
      </c>
      <c r="J33" s="13">
        <f t="shared" si="7"/>
        <v>3.4873887166892783</v>
      </c>
    </row>
    <row r="34" spans="2:10" ht="30" customHeight="1">
      <c r="B34" s="17" t="s">
        <v>30</v>
      </c>
      <c r="C34" s="18">
        <v>6142</v>
      </c>
      <c r="D34" s="18">
        <v>3521.6</v>
      </c>
      <c r="E34" s="18">
        <v>3521.6</v>
      </c>
      <c r="F34" s="13">
        <f t="shared" si="8"/>
        <v>0.573363725170954</v>
      </c>
      <c r="G34" s="57" t="s">
        <v>57</v>
      </c>
      <c r="H34" s="19">
        <f t="shared" si="6"/>
        <v>1</v>
      </c>
      <c r="I34" s="18">
        <v>1009.81</v>
      </c>
      <c r="J34" s="19">
        <f aca="true" t="shared" si="9" ref="J34:J50">E34/I34</f>
        <v>3.4873887166892783</v>
      </c>
    </row>
    <row r="35" spans="2:10" s="14" customFormat="1" ht="12.75">
      <c r="B35" s="15" t="s">
        <v>31</v>
      </c>
      <c r="C35" s="12">
        <f>SUM(C36:C40)</f>
        <v>289973.20000000007</v>
      </c>
      <c r="D35" s="12">
        <f>SUM(D36:D40)</f>
        <v>309733.41</v>
      </c>
      <c r="E35" s="12">
        <f>SUM(E36:E40)</f>
        <v>298780.13</v>
      </c>
      <c r="F35" s="13">
        <f t="shared" si="8"/>
        <v>1.0303715308863024</v>
      </c>
      <c r="G35" s="31"/>
      <c r="H35" s="19">
        <f t="shared" si="6"/>
        <v>0.9646364271778108</v>
      </c>
      <c r="I35" s="12">
        <f>SUM(I36:I40)</f>
        <v>269694.91000000003</v>
      </c>
      <c r="J35" s="13">
        <f t="shared" si="9"/>
        <v>1.1078448977772697</v>
      </c>
    </row>
    <row r="36" spans="2:10" ht="70.5" customHeight="1">
      <c r="B36" s="17" t="s">
        <v>32</v>
      </c>
      <c r="C36" s="18">
        <v>89726.1</v>
      </c>
      <c r="D36" s="18">
        <v>91956.81</v>
      </c>
      <c r="E36" s="18">
        <v>91898.03</v>
      </c>
      <c r="F36" s="13">
        <f t="shared" si="8"/>
        <v>1.0242062231613767</v>
      </c>
      <c r="G36" s="32" t="s">
        <v>79</v>
      </c>
      <c r="H36" s="19">
        <f t="shared" si="6"/>
        <v>0.9993607868737509</v>
      </c>
      <c r="I36" s="18">
        <v>87309.81</v>
      </c>
      <c r="J36" s="19">
        <f t="shared" si="9"/>
        <v>1.0525510249077394</v>
      </c>
    </row>
    <row r="37" spans="2:10" ht="71.25" customHeight="1">
      <c r="B37" s="17" t="s">
        <v>33</v>
      </c>
      <c r="C37" s="18">
        <v>175410.8</v>
      </c>
      <c r="D37" s="18">
        <v>188756.43</v>
      </c>
      <c r="E37" s="18">
        <v>177952.34</v>
      </c>
      <c r="F37" s="13">
        <f t="shared" si="8"/>
        <v>1.014489073648829</v>
      </c>
      <c r="G37" s="32" t="s">
        <v>79</v>
      </c>
      <c r="H37" s="19">
        <f t="shared" si="6"/>
        <v>0.9427617379709926</v>
      </c>
      <c r="I37" s="18">
        <v>153377.26</v>
      </c>
      <c r="J37" s="19">
        <f t="shared" si="9"/>
        <v>1.1602263595007498</v>
      </c>
    </row>
    <row r="38" spans="2:10" ht="22.5">
      <c r="B38" s="17" t="s">
        <v>34</v>
      </c>
      <c r="C38" s="18">
        <v>18139.4</v>
      </c>
      <c r="D38" s="18">
        <v>22311</v>
      </c>
      <c r="E38" s="18">
        <v>22220.59</v>
      </c>
      <c r="F38" s="13">
        <f t="shared" si="8"/>
        <v>1.2249903524923647</v>
      </c>
      <c r="G38" s="32" t="s">
        <v>69</v>
      </c>
      <c r="H38" s="19">
        <f t="shared" si="6"/>
        <v>0.9959477387835597</v>
      </c>
      <c r="I38" s="18">
        <v>19804.16</v>
      </c>
      <c r="J38" s="19">
        <f t="shared" si="9"/>
        <v>1.122016283447518</v>
      </c>
    </row>
    <row r="39" spans="2:10" ht="75.75" customHeight="1">
      <c r="B39" s="17" t="s">
        <v>35</v>
      </c>
      <c r="C39" s="18">
        <v>1079.4</v>
      </c>
      <c r="D39" s="18">
        <v>170.29</v>
      </c>
      <c r="E39" s="18">
        <v>170.29</v>
      </c>
      <c r="F39" s="13">
        <f t="shared" si="8"/>
        <v>0.157763572355012</v>
      </c>
      <c r="G39" s="31" t="s">
        <v>70</v>
      </c>
      <c r="H39" s="19">
        <f t="shared" si="6"/>
        <v>1</v>
      </c>
      <c r="I39" s="18">
        <v>1026.37</v>
      </c>
      <c r="J39" s="19">
        <f t="shared" si="9"/>
        <v>0.16591482603739394</v>
      </c>
    </row>
    <row r="40" spans="2:10" ht="24.75" customHeight="1">
      <c r="B40" s="17" t="s">
        <v>36</v>
      </c>
      <c r="C40" s="18">
        <v>5617.5</v>
      </c>
      <c r="D40" s="18">
        <v>6538.88</v>
      </c>
      <c r="E40" s="18">
        <v>6538.88</v>
      </c>
      <c r="F40" s="13">
        <f t="shared" si="8"/>
        <v>1.1640195816644414</v>
      </c>
      <c r="G40" s="32" t="s">
        <v>69</v>
      </c>
      <c r="H40" s="19">
        <f t="shared" si="6"/>
        <v>1</v>
      </c>
      <c r="I40" s="18">
        <v>8177.31</v>
      </c>
      <c r="J40" s="19">
        <f t="shared" si="9"/>
        <v>0.7996370444559396</v>
      </c>
    </row>
    <row r="41" spans="2:10" s="14" customFormat="1" ht="18" customHeight="1">
      <c r="B41" s="47" t="s">
        <v>37</v>
      </c>
      <c r="C41" s="48">
        <f>C42+C43</f>
        <v>42523.09</v>
      </c>
      <c r="D41" s="48">
        <f>D42+D43</f>
        <v>44899.990000000005</v>
      </c>
      <c r="E41" s="48">
        <f>E42+E43</f>
        <v>44394.380000000005</v>
      </c>
      <c r="F41" s="49">
        <f t="shared" si="8"/>
        <v>1.044006444498742</v>
      </c>
      <c r="G41" s="50"/>
      <c r="H41" s="51">
        <f t="shared" si="6"/>
        <v>0.9887391957102886</v>
      </c>
      <c r="I41" s="48">
        <v>79095.9</v>
      </c>
      <c r="J41" s="52">
        <f t="shared" si="9"/>
        <v>0.5612728346222751</v>
      </c>
    </row>
    <row r="42" spans="2:10" ht="48" customHeight="1">
      <c r="B42" s="17" t="s">
        <v>38</v>
      </c>
      <c r="C42" s="18">
        <v>40443.09</v>
      </c>
      <c r="D42" s="18">
        <v>42667.69</v>
      </c>
      <c r="E42" s="18">
        <v>42163.94</v>
      </c>
      <c r="F42" s="20">
        <f t="shared" si="8"/>
        <v>1.0425499139655254</v>
      </c>
      <c r="G42" s="45" t="s">
        <v>71</v>
      </c>
      <c r="H42" s="21">
        <f t="shared" si="6"/>
        <v>0.9881936425431046</v>
      </c>
      <c r="I42" s="18">
        <v>35419.55</v>
      </c>
      <c r="J42" s="19">
        <f t="shared" si="9"/>
        <v>1.1904143333272161</v>
      </c>
    </row>
    <row r="43" spans="2:10" ht="24.75" customHeight="1">
      <c r="B43" s="17" t="s">
        <v>39</v>
      </c>
      <c r="C43" s="18">
        <v>2080</v>
      </c>
      <c r="D43" s="18">
        <v>2232.3</v>
      </c>
      <c r="E43" s="18">
        <v>2230.44</v>
      </c>
      <c r="F43" s="20">
        <f t="shared" si="8"/>
        <v>1.072326923076923</v>
      </c>
      <c r="G43" s="45" t="s">
        <v>69</v>
      </c>
      <c r="H43" s="21">
        <v>0</v>
      </c>
      <c r="I43" s="18">
        <v>2401.8</v>
      </c>
      <c r="J43" s="19">
        <f t="shared" si="9"/>
        <v>0.9286535098675992</v>
      </c>
    </row>
    <row r="44" spans="2:10" s="14" customFormat="1" ht="12.75">
      <c r="B44" s="15" t="s">
        <v>40</v>
      </c>
      <c r="C44" s="12">
        <f>SUM(C45:C45)</f>
        <v>168.9</v>
      </c>
      <c r="D44" s="12">
        <f>SUM(D45:D45)</f>
        <v>168.89</v>
      </c>
      <c r="E44" s="12">
        <f>SUM(E45:E45)</f>
        <v>168.89</v>
      </c>
      <c r="F44" s="13">
        <f t="shared" si="8"/>
        <v>0.9999407933688572</v>
      </c>
      <c r="G44" s="44"/>
      <c r="H44" s="19">
        <f t="shared" si="6"/>
        <v>1</v>
      </c>
      <c r="I44" s="12">
        <f>SUM(I45:I45)</f>
        <v>171.9</v>
      </c>
      <c r="J44" s="13">
        <f t="shared" si="9"/>
        <v>0.9824898196625944</v>
      </c>
    </row>
    <row r="45" spans="2:10" ht="22.5">
      <c r="B45" s="17" t="s">
        <v>41</v>
      </c>
      <c r="C45" s="18">
        <v>168.9</v>
      </c>
      <c r="D45" s="18">
        <v>168.89</v>
      </c>
      <c r="E45" s="18">
        <v>168.89</v>
      </c>
      <c r="F45" s="13">
        <f t="shared" si="8"/>
        <v>0.9999407933688572</v>
      </c>
      <c r="G45" s="31" t="s">
        <v>80</v>
      </c>
      <c r="H45" s="19">
        <v>0</v>
      </c>
      <c r="I45" s="18">
        <v>171.9</v>
      </c>
      <c r="J45" s="19">
        <f t="shared" si="9"/>
        <v>0.9824898196625944</v>
      </c>
    </row>
    <row r="46" spans="2:10" s="14" customFormat="1" ht="12.75">
      <c r="B46" s="15" t="s">
        <v>42</v>
      </c>
      <c r="C46" s="12">
        <f>SUM(C47:C50)</f>
        <v>10342.08</v>
      </c>
      <c r="D46" s="12">
        <f>SUM(D47:D50)</f>
        <v>12687.96</v>
      </c>
      <c r="E46" s="12">
        <f>SUM(E47:E50)</f>
        <v>12506.61</v>
      </c>
      <c r="F46" s="13">
        <f t="shared" si="8"/>
        <v>1.209293488350506</v>
      </c>
      <c r="G46" s="31"/>
      <c r="H46" s="19">
        <f>E46/D46</f>
        <v>0.9857069221529703</v>
      </c>
      <c r="I46" s="12">
        <f>SUM(I47:I50)</f>
        <v>17876.78</v>
      </c>
      <c r="J46" s="13">
        <f t="shared" si="9"/>
        <v>0.6996008229669998</v>
      </c>
    </row>
    <row r="47" spans="2:10" ht="24" customHeight="1">
      <c r="B47" s="17" t="s">
        <v>43</v>
      </c>
      <c r="C47" s="18">
        <v>1763.2</v>
      </c>
      <c r="D47" s="18">
        <v>1655.9</v>
      </c>
      <c r="E47" s="18">
        <v>1655.9</v>
      </c>
      <c r="F47" s="13">
        <f t="shared" si="8"/>
        <v>0.9391447368421053</v>
      </c>
      <c r="G47" s="31" t="s">
        <v>57</v>
      </c>
      <c r="H47" s="19">
        <f>E47/D47</f>
        <v>1</v>
      </c>
      <c r="I47" s="18">
        <v>1707.6</v>
      </c>
      <c r="J47" s="19">
        <f t="shared" si="9"/>
        <v>0.9697235886624503</v>
      </c>
    </row>
    <row r="48" spans="2:10" ht="23.25" customHeight="1">
      <c r="B48" s="17" t="s">
        <v>44</v>
      </c>
      <c r="C48" s="18">
        <v>659.28</v>
      </c>
      <c r="D48" s="18">
        <v>1218.5</v>
      </c>
      <c r="E48" s="18">
        <v>1088.4</v>
      </c>
      <c r="F48" s="20">
        <f aca="true" t="shared" si="10" ref="F48:F59">E48/C48</f>
        <v>1.650891882053149</v>
      </c>
      <c r="G48" s="31" t="s">
        <v>57</v>
      </c>
      <c r="H48" s="21">
        <f aca="true" t="shared" si="11" ref="H48:H59">E48/D48</f>
        <v>0.8932293803857202</v>
      </c>
      <c r="I48" s="18">
        <v>3731.08</v>
      </c>
      <c r="J48" s="19">
        <f t="shared" si="9"/>
        <v>0.29171178318342145</v>
      </c>
    </row>
    <row r="49" spans="2:10" ht="22.5">
      <c r="B49" s="17" t="s">
        <v>45</v>
      </c>
      <c r="C49" s="18">
        <v>1617.2</v>
      </c>
      <c r="D49" s="18">
        <v>2160</v>
      </c>
      <c r="E49" s="18">
        <v>2160</v>
      </c>
      <c r="F49" s="20">
        <f t="shared" si="10"/>
        <v>1.3356418501113034</v>
      </c>
      <c r="G49" s="31" t="s">
        <v>57</v>
      </c>
      <c r="H49" s="21">
        <f t="shared" si="11"/>
        <v>1</v>
      </c>
      <c r="I49" s="18">
        <v>3058</v>
      </c>
      <c r="J49" s="19">
        <f t="shared" si="9"/>
        <v>0.7063440156965337</v>
      </c>
    </row>
    <row r="50" spans="2:10" ht="21" customHeight="1">
      <c r="B50" s="17" t="s">
        <v>46</v>
      </c>
      <c r="C50" s="18">
        <v>6302.4</v>
      </c>
      <c r="D50" s="18">
        <v>7653.56</v>
      </c>
      <c r="E50" s="18">
        <v>7602.31</v>
      </c>
      <c r="F50" s="20">
        <f t="shared" si="10"/>
        <v>1.2062563467885252</v>
      </c>
      <c r="G50" s="31" t="s">
        <v>57</v>
      </c>
      <c r="H50" s="21">
        <f t="shared" si="11"/>
        <v>0.9933037697489796</v>
      </c>
      <c r="I50" s="18">
        <v>9380.1</v>
      </c>
      <c r="J50" s="19">
        <f t="shared" si="9"/>
        <v>0.8104721698062921</v>
      </c>
    </row>
    <row r="51" spans="2:10" s="14" customFormat="1" ht="12.75">
      <c r="B51" s="15" t="s">
        <v>47</v>
      </c>
      <c r="C51" s="12">
        <f>SUM(C52:C54)</f>
        <v>6079.5</v>
      </c>
      <c r="D51" s="12">
        <f>SUM(D52:D54)</f>
        <v>14693.97</v>
      </c>
      <c r="E51" s="12">
        <f>SUM(E52:E54)</f>
        <v>14444.43</v>
      </c>
      <c r="F51" s="13">
        <f t="shared" si="10"/>
        <v>2.375924006908463</v>
      </c>
      <c r="G51" s="44"/>
      <c r="H51" s="19">
        <f t="shared" si="11"/>
        <v>0.9830175235147479</v>
      </c>
      <c r="I51" s="12">
        <f>SUM(I52:I53)</f>
        <v>31799.06</v>
      </c>
      <c r="J51" s="13">
        <f aca="true" t="shared" si="12" ref="J51:J60">E51/I51</f>
        <v>0.4542407857339179</v>
      </c>
    </row>
    <row r="52" spans="2:10" ht="33" customHeight="1">
      <c r="B52" s="17" t="s">
        <v>48</v>
      </c>
      <c r="C52" s="18">
        <v>2268.5</v>
      </c>
      <c r="D52" s="18">
        <v>2468.5</v>
      </c>
      <c r="E52" s="18">
        <v>2312.83</v>
      </c>
      <c r="F52" s="13">
        <f t="shared" si="10"/>
        <v>1.019541547277937</v>
      </c>
      <c r="G52" s="45" t="s">
        <v>69</v>
      </c>
      <c r="H52" s="19">
        <f>E52/D52</f>
        <v>0.9369374113834312</v>
      </c>
      <c r="I52" s="18">
        <v>1620.49</v>
      </c>
      <c r="J52" s="19">
        <f t="shared" si="12"/>
        <v>1.4272411431110343</v>
      </c>
    </row>
    <row r="53" spans="2:10" ht="37.5" customHeight="1">
      <c r="B53" s="17" t="s">
        <v>49</v>
      </c>
      <c r="C53" s="18">
        <v>0</v>
      </c>
      <c r="D53" s="18">
        <v>9919.63</v>
      </c>
      <c r="E53" s="18">
        <v>9825.76</v>
      </c>
      <c r="F53" s="13" t="e">
        <f t="shared" si="10"/>
        <v>#DIV/0!</v>
      </c>
      <c r="G53" s="31" t="s">
        <v>81</v>
      </c>
      <c r="H53" s="19">
        <f t="shared" si="11"/>
        <v>0.9905369454304245</v>
      </c>
      <c r="I53" s="18">
        <v>30178.57</v>
      </c>
      <c r="J53" s="19">
        <f t="shared" si="12"/>
        <v>0.3255873290218854</v>
      </c>
    </row>
    <row r="54" spans="2:10" ht="28.5" customHeight="1">
      <c r="B54" s="17" t="s">
        <v>50</v>
      </c>
      <c r="C54" s="56">
        <v>3811</v>
      </c>
      <c r="D54" s="18">
        <v>2305.84</v>
      </c>
      <c r="E54" s="18">
        <v>2305.84</v>
      </c>
      <c r="F54" s="13">
        <f t="shared" si="10"/>
        <v>0.6050485436893204</v>
      </c>
      <c r="G54" s="31" t="s">
        <v>57</v>
      </c>
      <c r="H54" s="19">
        <f t="shared" si="11"/>
        <v>1</v>
      </c>
      <c r="I54" s="18">
        <v>2310.67</v>
      </c>
      <c r="J54" s="19">
        <f t="shared" si="12"/>
        <v>0.9979096971873959</v>
      </c>
    </row>
    <row r="55" spans="2:10" s="14" customFormat="1" ht="33.75" customHeight="1">
      <c r="B55" s="15" t="s">
        <v>51</v>
      </c>
      <c r="C55" s="12">
        <f>SUM(C56)</f>
        <v>0</v>
      </c>
      <c r="D55" s="12">
        <f>SUM(D56)</f>
        <v>0</v>
      </c>
      <c r="E55" s="12">
        <f>SUM(E56)</f>
        <v>0</v>
      </c>
      <c r="F55" s="13" t="e">
        <f t="shared" si="10"/>
        <v>#DIV/0!</v>
      </c>
      <c r="G55" s="57"/>
      <c r="H55" s="19">
        <v>0</v>
      </c>
      <c r="I55" s="12">
        <f>SUM(I56)</f>
        <v>9.87</v>
      </c>
      <c r="J55" s="43">
        <f t="shared" si="12"/>
        <v>0</v>
      </c>
    </row>
    <row r="56" spans="2:10" ht="25.5" customHeight="1">
      <c r="B56" s="17" t="s">
        <v>52</v>
      </c>
      <c r="C56" s="22">
        <v>0</v>
      </c>
      <c r="D56" s="23">
        <v>0</v>
      </c>
      <c r="E56" s="23">
        <v>0</v>
      </c>
      <c r="F56" s="24" t="e">
        <f t="shared" si="10"/>
        <v>#DIV/0!</v>
      </c>
      <c r="G56" s="57"/>
      <c r="H56" s="25">
        <v>0</v>
      </c>
      <c r="I56" s="40">
        <v>9.87</v>
      </c>
      <c r="J56" s="39">
        <f t="shared" si="12"/>
        <v>0</v>
      </c>
    </row>
    <row r="57" spans="2:10" s="14" customFormat="1" ht="45">
      <c r="B57" s="15" t="s">
        <v>53</v>
      </c>
      <c r="C57" s="26">
        <f>SUM(C58:C60)</f>
        <v>30989.399999999998</v>
      </c>
      <c r="D57" s="12">
        <f>SUM(D58:D60)</f>
        <v>53880.34</v>
      </c>
      <c r="E57" s="12">
        <f>SUM(E58:E60)</f>
        <v>53880.34</v>
      </c>
      <c r="F57" s="13">
        <f t="shared" si="10"/>
        <v>1.7386699968376285</v>
      </c>
      <c r="G57" s="31"/>
      <c r="H57" s="19">
        <f t="shared" si="11"/>
        <v>1</v>
      </c>
      <c r="I57" s="41">
        <f>SUM(I58:I60)</f>
        <v>36637.899999999994</v>
      </c>
      <c r="J57" s="38">
        <f t="shared" si="12"/>
        <v>1.4706175845231306</v>
      </c>
    </row>
    <row r="58" spans="2:10" ht="47.25" customHeight="1">
      <c r="B58" s="17" t="s">
        <v>54</v>
      </c>
      <c r="C58" s="27">
        <v>10846.8</v>
      </c>
      <c r="D58" s="18">
        <v>10846.8</v>
      </c>
      <c r="E58" s="18">
        <v>10846.8</v>
      </c>
      <c r="F58" s="13">
        <f t="shared" si="10"/>
        <v>1</v>
      </c>
      <c r="G58" s="31"/>
      <c r="H58" s="19">
        <f t="shared" si="11"/>
        <v>1</v>
      </c>
      <c r="I58" s="42">
        <v>9267.4</v>
      </c>
      <c r="J58" s="39">
        <f t="shared" si="12"/>
        <v>1.1704253620217104</v>
      </c>
    </row>
    <row r="59" spans="2:10" ht="24" customHeight="1" thickBot="1">
      <c r="B59" s="28" t="s">
        <v>55</v>
      </c>
      <c r="C59" s="29">
        <v>20142.6</v>
      </c>
      <c r="D59" s="18">
        <v>43033.54</v>
      </c>
      <c r="E59" s="18">
        <v>43033.54</v>
      </c>
      <c r="F59" s="13">
        <f t="shared" si="10"/>
        <v>2.1364441531877714</v>
      </c>
      <c r="G59" s="57" t="s">
        <v>59</v>
      </c>
      <c r="H59" s="19">
        <f t="shared" si="11"/>
        <v>1</v>
      </c>
      <c r="I59" s="42">
        <v>26823.3</v>
      </c>
      <c r="J59" s="39">
        <f t="shared" si="12"/>
        <v>1.604334291455563</v>
      </c>
    </row>
    <row r="60" spans="2:10" ht="21" customHeight="1">
      <c r="B60" s="35" t="s">
        <v>56</v>
      </c>
      <c r="C60" s="36">
        <v>0</v>
      </c>
      <c r="D60" s="37">
        <v>0</v>
      </c>
      <c r="E60" s="37">
        <v>0</v>
      </c>
      <c r="F60" s="38">
        <v>0</v>
      </c>
      <c r="G60" s="46"/>
      <c r="H60" s="39">
        <v>0</v>
      </c>
      <c r="I60" s="37">
        <v>547.2</v>
      </c>
      <c r="J60" s="39">
        <f t="shared" si="12"/>
        <v>0</v>
      </c>
    </row>
    <row r="61" spans="2:10" ht="12.75">
      <c r="B61" s="30"/>
      <c r="C61" s="33"/>
      <c r="D61" s="4"/>
      <c r="E61" s="4"/>
      <c r="F61" s="34"/>
      <c r="G61" s="34"/>
      <c r="H61" s="34"/>
      <c r="I61" s="4"/>
      <c r="J61" s="34"/>
    </row>
  </sheetData>
  <sheetProtection selectLockedCells="1" selectUnlockedCells="1"/>
  <mergeCells count="1">
    <mergeCell ref="B1:J1"/>
  </mergeCells>
  <printOptions/>
  <pageMargins left="0.7086614173228347" right="0.31496062992125984" top="0.7480314960629921" bottom="0.7480314960629921" header="0.11811023622047245" footer="0.11811023622047245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fin-2</cp:lastModifiedBy>
  <cp:lastPrinted>2021-04-01T08:34:41Z</cp:lastPrinted>
  <dcterms:modified xsi:type="dcterms:W3CDTF">2021-05-13T13:08:19Z</dcterms:modified>
  <cp:category/>
  <cp:version/>
  <cp:contentType/>
  <cp:contentStatus/>
</cp:coreProperties>
</file>