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580" activeTab="2"/>
  </bookViews>
  <sheets>
    <sheet name="за 1 кв.2015" sheetId="1" r:id="rId1"/>
    <sheet name="за 1 пол-е 2015" sheetId="2" r:id="rId2"/>
    <sheet name="за 9 месяцев" sheetId="3" r:id="rId3"/>
  </sheets>
  <definedNames>
    <definedName name="_xlnm.Print_Titles" localSheetId="0">'за 1 кв.2015'!$A:$A,'за 1 кв.2015'!$4:$5</definedName>
    <definedName name="_xlnm.Print_Titles" localSheetId="1">'за 1 пол-е 2015'!$A:$A,'за 1 пол-е 2015'!$4:$5</definedName>
    <definedName name="_xlnm.Print_Titles" localSheetId="2">'за 9 месяцев'!$A:$A,'за 9 месяцев'!$4:$5</definedName>
    <definedName name="_xlnm.Print_Area" localSheetId="0">'за 1 кв.2015'!$A$1:$CN$38</definedName>
    <definedName name="_xlnm.Print_Area" localSheetId="1">'за 1 пол-е 2015'!$A$1:$CN$39</definedName>
    <definedName name="_xlnm.Print_Area" localSheetId="2">'за 9 месяцев'!$A$1:$CN$39</definedName>
  </definedNames>
  <calcPr fullCalcOnLoad="1"/>
</workbook>
</file>

<file path=xl/sharedStrings.xml><?xml version="1.0" encoding="utf-8"?>
<sst xmlns="http://schemas.openxmlformats.org/spreadsheetml/2006/main" count="440" uniqueCount="72">
  <si>
    <t>Форма 1 представляется ежемесячно не позднее 15 числа месяца, следующего за отчетным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</si>
  <si>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</si>
  <si>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</si>
  <si>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</si>
  <si>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 муниципального района (городского округа)</t>
  </si>
  <si>
    <t xml:space="preserve">Бюджеты поселений- итого </t>
  </si>
  <si>
    <t>Первоначальный бюджет</t>
  </si>
  <si>
    <t xml:space="preserve">Уточненный бюджет </t>
  </si>
  <si>
    <t>% исполнения первоначального бюджета</t>
  </si>
  <si>
    <t>% исполнения уточненного бюджета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</si>
  <si>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</si>
  <si>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</si>
  <si>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</si>
  <si>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</si>
  <si>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</si>
  <si>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</si>
  <si>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</si>
  <si>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</si>
  <si>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</si>
  <si>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</si>
  <si>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</si>
  <si>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</si>
  <si>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</si>
  <si>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</si>
  <si>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</si>
  <si>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</si>
  <si>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</si>
  <si>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</si>
  <si>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</si>
  <si>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</si>
  <si>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</si>
  <si>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</si>
  <si>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</si>
  <si>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</si>
  <si>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</si>
  <si>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</si>
  <si>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г. Устюжна</t>
  </si>
  <si>
    <t>МО Залесское</t>
  </si>
  <si>
    <t>МО Лентьевское</t>
  </si>
  <si>
    <t>МО Мезженское</t>
  </si>
  <si>
    <t>МО Моденское</t>
  </si>
  <si>
    <t>МО Никифоровское</t>
  </si>
  <si>
    <t>МО Никольское</t>
  </si>
  <si>
    <t>МО пос. им. Желябова</t>
  </si>
  <si>
    <t>МО Сошневское</t>
  </si>
  <si>
    <t>МО Устюженское</t>
  </si>
  <si>
    <t xml:space="preserve"> </t>
  </si>
  <si>
    <t xml:space="preserve">  </t>
  </si>
  <si>
    <t>Факт на 01апреля 2015г.</t>
  </si>
  <si>
    <t>Факт на 01апреля 2014г.</t>
  </si>
  <si>
    <t>темп роста (снижения) к уровню 2014 года</t>
  </si>
  <si>
    <t>земельный налог с организаций</t>
  </si>
  <si>
    <t>земельный налог с физических лиц</t>
  </si>
  <si>
    <t>реализация имущества</t>
  </si>
  <si>
    <t>продажа земли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</si>
  <si>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</si>
  <si>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</t>
  </si>
  <si>
    <t>Исполнение доходной части бюджета Устюженского муниципального района и бюджетов поселений в 2015 году по состоянию на 1апреля 2015 года</t>
  </si>
  <si>
    <t>Исполнение доходной части бюджета Устюженского муниципального района и бюджетов поселений в 2015 году по состоянию на 1июля 2015 года</t>
  </si>
  <si>
    <t>Факт на 01июля 2014г.</t>
  </si>
  <si>
    <t>Факт на 01июля 2015г.</t>
  </si>
  <si>
    <t>Факт на 01июль 2014г.</t>
  </si>
  <si>
    <t>Факт на 01июль 2015г.</t>
  </si>
  <si>
    <t>Факт на 01июля2014г.</t>
  </si>
  <si>
    <t>Факт на 01июль2015г.</t>
  </si>
  <si>
    <t>Исполнение доходной части бюджета Устюженского муниципального района и бюджетов поселений в 2015 году по состоянию на 1 октября 2015 года</t>
  </si>
  <si>
    <t>Факт на 01октября 2015г.</t>
  </si>
  <si>
    <t>Факт на 01октября2014г.</t>
  </si>
  <si>
    <t>Факт на 01 октября 2015г.</t>
  </si>
  <si>
    <t>Факт на 01октября 2014г.</t>
  </si>
  <si>
    <t>Факт на 01октября2015г.</t>
  </si>
  <si>
    <t>ЗЕМЕЛЬНЫЙ НАЛОГ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</si>
</sst>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#,##0.0"/>
    <numFmt numFmtId="167" formatCode="#,##0.00_ ;[Red]\-#,##0.00\ "/>
    <numFmt numFmtId="168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0" xfId="0" applyFont="1" applyFill="1" applyAlignment="1">
      <alignment wrapText="1"/>
    </xf>
    <xf numFmtId="167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vertical="top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5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wrapText="1"/>
    </xf>
    <xf numFmtId="167" fontId="3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5" borderId="10" xfId="0" applyNumberFormat="1" applyFont="1" applyFill="1" applyBorder="1" applyAlignment="1">
      <alignment horizontal="right" vertical="center" wrapText="1"/>
    </xf>
    <xf numFmtId="167" fontId="2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167" fontId="2" fillId="35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wrapText="1"/>
    </xf>
    <xf numFmtId="0" fontId="2" fillId="35" borderId="10" xfId="0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 vertical="top" wrapText="1"/>
    </xf>
    <xf numFmtId="164" fontId="2" fillId="38" borderId="10" xfId="0" applyNumberFormat="1" applyFont="1" applyFill="1" applyBorder="1" applyAlignment="1">
      <alignment horizontal="left" vertical="center" wrapText="1"/>
    </xf>
    <xf numFmtId="164" fontId="2" fillId="38" borderId="10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wrapText="1"/>
    </xf>
    <xf numFmtId="0" fontId="6" fillId="38" borderId="10" xfId="0" applyFont="1" applyFill="1" applyBorder="1" applyAlignment="1">
      <alignment horizontal="right" wrapText="1"/>
    </xf>
    <xf numFmtId="2" fontId="2" fillId="38" borderId="10" xfId="0" applyNumberFormat="1" applyFont="1" applyFill="1" applyBorder="1" applyAlignment="1">
      <alignment horizontal="right" wrapText="1"/>
    </xf>
    <xf numFmtId="0" fontId="2" fillId="38" borderId="0" xfId="0" applyFont="1" applyFill="1" applyAlignment="1">
      <alignment wrapText="1"/>
    </xf>
    <xf numFmtId="0" fontId="2" fillId="38" borderId="10" xfId="0" applyNumberFormat="1" applyFont="1" applyFill="1" applyBorder="1" applyAlignment="1">
      <alignment horizontal="left" vertical="center" wrapText="1"/>
    </xf>
    <xf numFmtId="0" fontId="2" fillId="38" borderId="10" xfId="0" applyNumberFormat="1" applyFont="1" applyFill="1" applyBorder="1" applyAlignment="1">
      <alignment horizontal="right" vertical="center" wrapText="1"/>
    </xf>
    <xf numFmtId="167" fontId="2" fillId="38" borderId="10" xfId="0" applyNumberFormat="1" applyFont="1" applyFill="1" applyBorder="1" applyAlignment="1">
      <alignment horizontal="right" wrapText="1"/>
    </xf>
    <xf numFmtId="167" fontId="2" fillId="0" borderId="11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0" xfId="0" applyNumberFormat="1" applyFont="1" applyFill="1" applyBorder="1" applyAlignment="1">
      <alignment/>
    </xf>
    <xf numFmtId="165" fontId="2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textRotation="90" wrapText="1"/>
    </xf>
    <xf numFmtId="165" fontId="2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7"/>
  <sheetViews>
    <sheetView zoomScale="98" zoomScaleNormal="98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" sqref="H7:H35"/>
    </sheetView>
  </sheetViews>
  <sheetFormatPr defaultColWidth="9.125" defaultRowHeight="12.75"/>
  <cols>
    <col min="1" max="1" width="42.00390625" style="1" customWidth="1"/>
    <col min="2" max="3" width="9.875" style="1" customWidth="1"/>
    <col min="4" max="4" width="12.00390625" style="1" customWidth="1"/>
    <col min="5" max="5" width="8.875" style="1" customWidth="1"/>
    <col min="6" max="6" width="8.375" style="1" customWidth="1"/>
    <col min="7" max="7" width="9.875" style="1" customWidth="1"/>
    <col min="8" max="8" width="11.375" style="1" customWidth="1"/>
    <col min="9" max="11" width="9.875" style="1" customWidth="1"/>
    <col min="12" max="12" width="6.625" style="1" customWidth="1"/>
    <col min="13" max="13" width="10.125" style="1" customWidth="1"/>
    <col min="14" max="18" width="9.875" style="1" customWidth="1"/>
    <col min="19" max="19" width="7.50390625" style="1" customWidth="1"/>
    <col min="20" max="20" width="8.50390625" style="1" customWidth="1"/>
    <col min="21" max="22" width="9.875" style="1" customWidth="1"/>
    <col min="23" max="24" width="8.625" style="1" customWidth="1"/>
    <col min="25" max="25" width="10.125" style="1" customWidth="1"/>
    <col min="26" max="27" width="6.625" style="1" customWidth="1"/>
    <col min="28" max="28" width="10.375" style="1" customWidth="1"/>
    <col min="29" max="31" width="8.625" style="1" customWidth="1"/>
    <col min="32" max="32" width="8.875" style="1" customWidth="1"/>
    <col min="33" max="34" width="6.625" style="1" customWidth="1"/>
    <col min="35" max="39" width="8.625" style="1" customWidth="1"/>
    <col min="40" max="41" width="6.625" style="1" customWidth="1"/>
    <col min="42" max="46" width="8.625" style="1" customWidth="1"/>
    <col min="47" max="48" width="6.625" style="1" customWidth="1"/>
    <col min="49" max="53" width="8.625" style="1" customWidth="1"/>
    <col min="54" max="55" width="6.625" style="1" customWidth="1"/>
    <col min="56" max="57" width="8.625" style="1" customWidth="1"/>
    <col min="58" max="58" width="9.50390625" style="1" customWidth="1"/>
    <col min="59" max="60" width="8.625" style="1" customWidth="1"/>
    <col min="61" max="62" width="6.625" style="1" customWidth="1"/>
    <col min="63" max="67" width="8.625" style="1" customWidth="1"/>
    <col min="68" max="69" width="6.625" style="1" customWidth="1"/>
    <col min="70" max="71" width="8.625" style="1" customWidth="1"/>
    <col min="72" max="77" width="7.875" style="1" customWidth="1"/>
    <col min="78" max="78" width="9.125" style="1" customWidth="1"/>
    <col min="79" max="83" width="7.875" style="1" customWidth="1"/>
    <col min="84" max="84" width="10.50390625" style="1" customWidth="1"/>
    <col min="85" max="87" width="7.875" style="1" customWidth="1"/>
    <col min="88" max="88" width="9.00390625" style="1" customWidth="1"/>
    <col min="89" max="90" width="7.875" style="1" customWidth="1"/>
    <col min="91" max="91" width="9.50390625" style="1" customWidth="1"/>
    <col min="92" max="92" width="7.875" style="1" customWidth="1"/>
    <col min="93" max="16384" width="9.125" style="1" customWidth="1"/>
  </cols>
  <sheetData>
    <row r="1" spans="11:89" ht="12" customHeight="1" hidden="1">
      <c r="K1" s="77" t="s">
        <v>0</v>
      </c>
      <c r="L1" s="77"/>
      <c r="M1" s="77"/>
      <c r="N1" s="77"/>
      <c r="O1" s="77"/>
      <c r="P1" s="2"/>
      <c r="R1" s="2"/>
      <c r="T1" s="2"/>
      <c r="U1" s="2"/>
      <c r="V1" s="2"/>
      <c r="W1" s="2"/>
      <c r="AF1" s="2"/>
      <c r="AG1" s="2"/>
      <c r="AK1" s="2"/>
      <c r="AT1" s="2"/>
      <c r="AU1" s="2"/>
      <c r="AY1" s="2"/>
      <c r="BH1" s="2"/>
      <c r="BI1" s="2"/>
      <c r="BM1" s="2"/>
      <c r="BV1" s="2"/>
      <c r="BW1" s="2"/>
      <c r="CA1" s="2"/>
      <c r="CJ1" s="2"/>
      <c r="CK1" s="2"/>
    </row>
    <row r="2" spans="1:88" ht="49.5" customHeight="1">
      <c r="A2" s="82" t="s">
        <v>57</v>
      </c>
      <c r="B2" s="82"/>
      <c r="C2" s="82"/>
      <c r="E2" s="58"/>
      <c r="H2" s="59"/>
      <c r="I2" s="60"/>
      <c r="J2" s="61"/>
      <c r="K2" s="58"/>
      <c r="P2" s="60"/>
      <c r="Q2" s="61"/>
      <c r="R2" s="58"/>
      <c r="BY2" s="58"/>
      <c r="BZ2" s="61"/>
      <c r="CA2" s="61"/>
      <c r="CB2" s="61"/>
      <c r="CC2" s="61"/>
      <c r="CD2" s="58"/>
      <c r="CE2" s="61"/>
      <c r="CF2" s="60"/>
      <c r="CJ2" s="58"/>
    </row>
    <row r="3" spans="1:89" ht="13.5" customHeight="1">
      <c r="A3" s="1" t="s">
        <v>46</v>
      </c>
      <c r="K3" s="2" t="s">
        <v>1</v>
      </c>
      <c r="L3" s="2"/>
      <c r="M3" s="2"/>
      <c r="N3" s="2"/>
      <c r="O3" s="2"/>
      <c r="P3" s="2"/>
      <c r="S3" s="2"/>
      <c r="T3" s="2"/>
      <c r="U3" s="2"/>
      <c r="V3" s="2"/>
      <c r="W3" s="2"/>
      <c r="AF3" s="2"/>
      <c r="AG3" s="2"/>
      <c r="AK3" s="2"/>
      <c r="AT3" s="2"/>
      <c r="AU3" s="2"/>
      <c r="AY3" s="2"/>
      <c r="BH3" s="2"/>
      <c r="BI3" s="2"/>
      <c r="BM3" s="2"/>
      <c r="BV3" s="2"/>
      <c r="BW3" s="2"/>
      <c r="CA3" s="2"/>
      <c r="CJ3" s="2"/>
      <c r="CK3" s="2"/>
    </row>
    <row r="4" spans="1:92" ht="17.25" customHeight="1">
      <c r="A4" s="78" t="s">
        <v>2</v>
      </c>
      <c r="B4" s="79" t="s">
        <v>3</v>
      </c>
      <c r="C4" s="80"/>
      <c r="D4" s="80"/>
      <c r="E4" s="80"/>
      <c r="F4" s="80"/>
      <c r="G4" s="80"/>
      <c r="H4" s="81"/>
      <c r="I4" s="79" t="s">
        <v>4</v>
      </c>
      <c r="J4" s="80"/>
      <c r="K4" s="80"/>
      <c r="L4" s="80"/>
      <c r="M4" s="80"/>
      <c r="N4" s="80"/>
      <c r="O4" s="81"/>
      <c r="P4" s="79" t="s">
        <v>5</v>
      </c>
      <c r="Q4" s="80"/>
      <c r="R4" s="80"/>
      <c r="S4" s="80"/>
      <c r="T4" s="80"/>
      <c r="U4" s="80"/>
      <c r="V4" s="81"/>
      <c r="W4" s="73" t="s">
        <v>36</v>
      </c>
      <c r="X4" s="74"/>
      <c r="Y4" s="74"/>
      <c r="Z4" s="74"/>
      <c r="AA4" s="74"/>
      <c r="AB4" s="74"/>
      <c r="AC4" s="75"/>
      <c r="AD4" s="76" t="s">
        <v>37</v>
      </c>
      <c r="AE4" s="76"/>
      <c r="AF4" s="76"/>
      <c r="AG4" s="76"/>
      <c r="AH4" s="76"/>
      <c r="AI4" s="76"/>
      <c r="AJ4" s="76"/>
      <c r="AK4" s="73" t="s">
        <v>38</v>
      </c>
      <c r="AL4" s="74"/>
      <c r="AM4" s="74"/>
      <c r="AN4" s="74"/>
      <c r="AO4" s="74"/>
      <c r="AP4" s="74"/>
      <c r="AQ4" s="75"/>
      <c r="AR4" s="76" t="s">
        <v>39</v>
      </c>
      <c r="AS4" s="76"/>
      <c r="AT4" s="76"/>
      <c r="AU4" s="76"/>
      <c r="AV4" s="76"/>
      <c r="AW4" s="76"/>
      <c r="AX4" s="76"/>
      <c r="AY4" s="73" t="s">
        <v>40</v>
      </c>
      <c r="AZ4" s="74"/>
      <c r="BA4" s="74"/>
      <c r="BB4" s="74"/>
      <c r="BC4" s="74"/>
      <c r="BD4" s="74"/>
      <c r="BE4" s="75"/>
      <c r="BF4" s="76" t="s">
        <v>41</v>
      </c>
      <c r="BG4" s="76"/>
      <c r="BH4" s="76"/>
      <c r="BI4" s="76"/>
      <c r="BJ4" s="76"/>
      <c r="BK4" s="76"/>
      <c r="BL4" s="76"/>
      <c r="BM4" s="73" t="s">
        <v>42</v>
      </c>
      <c r="BN4" s="74"/>
      <c r="BO4" s="74"/>
      <c r="BP4" s="74"/>
      <c r="BQ4" s="74"/>
      <c r="BR4" s="74"/>
      <c r="BS4" s="75"/>
      <c r="BT4" s="76" t="s">
        <v>43</v>
      </c>
      <c r="BU4" s="76"/>
      <c r="BV4" s="76"/>
      <c r="BW4" s="76"/>
      <c r="BX4" s="76"/>
      <c r="BY4" s="76"/>
      <c r="BZ4" s="76"/>
      <c r="CA4" s="73" t="s">
        <v>44</v>
      </c>
      <c r="CB4" s="74"/>
      <c r="CC4" s="74"/>
      <c r="CD4" s="74"/>
      <c r="CE4" s="74"/>
      <c r="CF4" s="74"/>
      <c r="CG4" s="75"/>
      <c r="CH4" s="76" t="s">
        <v>45</v>
      </c>
      <c r="CI4" s="76"/>
      <c r="CJ4" s="76"/>
      <c r="CK4" s="76"/>
      <c r="CL4" s="76"/>
      <c r="CM4" s="76"/>
      <c r="CN4" s="76"/>
    </row>
    <row r="5" spans="1:92" ht="87" customHeight="1">
      <c r="A5" s="78"/>
      <c r="B5" s="5" t="s">
        <v>6</v>
      </c>
      <c r="C5" s="5" t="s">
        <v>7</v>
      </c>
      <c r="D5" s="35" t="s">
        <v>48</v>
      </c>
      <c r="E5" s="5" t="s">
        <v>8</v>
      </c>
      <c r="F5" s="5" t="s">
        <v>9</v>
      </c>
      <c r="G5" s="25" t="s">
        <v>49</v>
      </c>
      <c r="H5" s="5" t="s">
        <v>50</v>
      </c>
      <c r="I5" s="5" t="s">
        <v>6</v>
      </c>
      <c r="J5" s="5" t="s">
        <v>7</v>
      </c>
      <c r="K5" s="35" t="s">
        <v>48</v>
      </c>
      <c r="L5" s="5" t="s">
        <v>8</v>
      </c>
      <c r="M5" s="5" t="s">
        <v>9</v>
      </c>
      <c r="N5" s="25" t="s">
        <v>49</v>
      </c>
      <c r="O5" s="5" t="s">
        <v>50</v>
      </c>
      <c r="P5" s="5" t="s">
        <v>6</v>
      </c>
      <c r="Q5" s="5" t="s">
        <v>7</v>
      </c>
      <c r="R5" s="35" t="s">
        <v>48</v>
      </c>
      <c r="S5" s="5" t="s">
        <v>8</v>
      </c>
      <c r="T5" s="5" t="s">
        <v>9</v>
      </c>
      <c r="U5" s="25" t="s">
        <v>49</v>
      </c>
      <c r="V5" s="5" t="s">
        <v>50</v>
      </c>
      <c r="W5" s="5" t="s">
        <v>6</v>
      </c>
      <c r="X5" s="5" t="s">
        <v>7</v>
      </c>
      <c r="Y5" s="35" t="s">
        <v>48</v>
      </c>
      <c r="Z5" s="5" t="s">
        <v>8</v>
      </c>
      <c r="AA5" s="5" t="s">
        <v>9</v>
      </c>
      <c r="AB5" s="25" t="s">
        <v>49</v>
      </c>
      <c r="AC5" s="5" t="s">
        <v>50</v>
      </c>
      <c r="AD5" s="5" t="s">
        <v>6</v>
      </c>
      <c r="AE5" s="5" t="s">
        <v>7</v>
      </c>
      <c r="AF5" s="35" t="s">
        <v>48</v>
      </c>
      <c r="AG5" s="5" t="s">
        <v>8</v>
      </c>
      <c r="AH5" s="5" t="s">
        <v>9</v>
      </c>
      <c r="AI5" s="25" t="s">
        <v>49</v>
      </c>
      <c r="AJ5" s="5" t="s">
        <v>50</v>
      </c>
      <c r="AK5" s="5" t="s">
        <v>6</v>
      </c>
      <c r="AL5" s="5" t="s">
        <v>7</v>
      </c>
      <c r="AM5" s="35" t="s">
        <v>48</v>
      </c>
      <c r="AN5" s="5" t="s">
        <v>8</v>
      </c>
      <c r="AO5" s="5" t="s">
        <v>9</v>
      </c>
      <c r="AP5" s="25" t="s">
        <v>49</v>
      </c>
      <c r="AQ5" s="5" t="s">
        <v>50</v>
      </c>
      <c r="AR5" s="5" t="s">
        <v>6</v>
      </c>
      <c r="AS5" s="5" t="s">
        <v>7</v>
      </c>
      <c r="AT5" s="35" t="s">
        <v>48</v>
      </c>
      <c r="AU5" s="5" t="s">
        <v>8</v>
      </c>
      <c r="AV5" s="5" t="s">
        <v>9</v>
      </c>
      <c r="AW5" s="25" t="s">
        <v>49</v>
      </c>
      <c r="AX5" s="5" t="s">
        <v>50</v>
      </c>
      <c r="AY5" s="5" t="s">
        <v>6</v>
      </c>
      <c r="AZ5" s="5" t="s">
        <v>7</v>
      </c>
      <c r="BA5" s="35" t="s">
        <v>48</v>
      </c>
      <c r="BB5" s="5" t="s">
        <v>8</v>
      </c>
      <c r="BC5" s="5" t="s">
        <v>9</v>
      </c>
      <c r="BD5" s="25" t="s">
        <v>49</v>
      </c>
      <c r="BE5" s="5" t="s">
        <v>50</v>
      </c>
      <c r="BF5" s="5" t="s">
        <v>6</v>
      </c>
      <c r="BG5" s="5" t="s">
        <v>7</v>
      </c>
      <c r="BH5" s="35" t="s">
        <v>48</v>
      </c>
      <c r="BI5" s="5" t="s">
        <v>8</v>
      </c>
      <c r="BJ5" s="5" t="s">
        <v>9</v>
      </c>
      <c r="BK5" s="25" t="s">
        <v>49</v>
      </c>
      <c r="BL5" s="5" t="s">
        <v>50</v>
      </c>
      <c r="BM5" s="5" t="s">
        <v>6</v>
      </c>
      <c r="BN5" s="5" t="s">
        <v>7</v>
      </c>
      <c r="BO5" s="35" t="s">
        <v>48</v>
      </c>
      <c r="BP5" s="5" t="s">
        <v>8</v>
      </c>
      <c r="BQ5" s="5" t="s">
        <v>9</v>
      </c>
      <c r="BR5" s="25" t="s">
        <v>49</v>
      </c>
      <c r="BS5" s="5" t="s">
        <v>50</v>
      </c>
      <c r="BT5" s="5" t="s">
        <v>6</v>
      </c>
      <c r="BU5" s="5" t="s">
        <v>7</v>
      </c>
      <c r="BV5" s="35" t="s">
        <v>48</v>
      </c>
      <c r="BW5" s="5" t="s">
        <v>8</v>
      </c>
      <c r="BX5" s="5" t="s">
        <v>9</v>
      </c>
      <c r="BY5" s="25" t="s">
        <v>49</v>
      </c>
      <c r="BZ5" s="5" t="s">
        <v>50</v>
      </c>
      <c r="CA5" s="34" t="s">
        <v>6</v>
      </c>
      <c r="CB5" s="34" t="s">
        <v>7</v>
      </c>
      <c r="CC5" s="35" t="s">
        <v>48</v>
      </c>
      <c r="CD5" s="34" t="s">
        <v>8</v>
      </c>
      <c r="CE5" s="34" t="s">
        <v>9</v>
      </c>
      <c r="CF5" s="25" t="s">
        <v>49</v>
      </c>
      <c r="CG5" s="34" t="s">
        <v>50</v>
      </c>
      <c r="CH5" s="5" t="s">
        <v>6</v>
      </c>
      <c r="CI5" s="5" t="s">
        <v>7</v>
      </c>
      <c r="CJ5" s="35" t="s">
        <v>48</v>
      </c>
      <c r="CK5" s="5" t="s">
        <v>8</v>
      </c>
      <c r="CL5" s="5" t="s">
        <v>9</v>
      </c>
      <c r="CM5" s="25" t="s">
        <v>49</v>
      </c>
      <c r="CN5" s="5" t="s">
        <v>50</v>
      </c>
    </row>
    <row r="6" spans="1:92" ht="13.5" customHeight="1">
      <c r="A6" s="3">
        <v>1</v>
      </c>
      <c r="B6" s="4">
        <v>2</v>
      </c>
      <c r="C6" s="4">
        <v>3</v>
      </c>
      <c r="D6" s="3">
        <v>4</v>
      </c>
      <c r="E6" s="4">
        <v>5</v>
      </c>
      <c r="F6" s="4">
        <v>6</v>
      </c>
      <c r="G6" s="3">
        <v>7</v>
      </c>
      <c r="H6" s="4">
        <v>8</v>
      </c>
      <c r="I6" s="4">
        <v>9</v>
      </c>
      <c r="J6" s="3">
        <v>10</v>
      </c>
      <c r="K6" s="4">
        <v>11</v>
      </c>
      <c r="L6" s="4">
        <v>12</v>
      </c>
      <c r="M6" s="3">
        <v>13</v>
      </c>
      <c r="N6" s="4">
        <v>14</v>
      </c>
      <c r="O6" s="4">
        <v>15</v>
      </c>
      <c r="P6" s="3">
        <v>16</v>
      </c>
      <c r="Q6" s="4">
        <v>17</v>
      </c>
      <c r="R6" s="4">
        <v>18</v>
      </c>
      <c r="S6" s="3">
        <v>19</v>
      </c>
      <c r="T6" s="4">
        <v>20</v>
      </c>
      <c r="U6" s="4">
        <v>21</v>
      </c>
      <c r="V6" s="3">
        <v>22</v>
      </c>
      <c r="W6" s="4">
        <v>23</v>
      </c>
      <c r="X6" s="4">
        <v>24</v>
      </c>
      <c r="Y6" s="3">
        <v>25</v>
      </c>
      <c r="Z6" s="4">
        <v>26</v>
      </c>
      <c r="AA6" s="4">
        <v>27</v>
      </c>
      <c r="AB6" s="3">
        <v>28</v>
      </c>
      <c r="AC6" s="4">
        <v>29</v>
      </c>
      <c r="AD6" s="4">
        <v>30</v>
      </c>
      <c r="AE6" s="3">
        <v>31</v>
      </c>
      <c r="AF6" s="4">
        <v>32</v>
      </c>
      <c r="AG6" s="4">
        <v>33</v>
      </c>
      <c r="AH6" s="3">
        <v>34</v>
      </c>
      <c r="AI6" s="4">
        <v>35</v>
      </c>
      <c r="AJ6" s="4">
        <v>36</v>
      </c>
      <c r="AK6" s="4">
        <v>23</v>
      </c>
      <c r="AL6" s="4">
        <v>24</v>
      </c>
      <c r="AM6" s="3" t="s">
        <v>47</v>
      </c>
      <c r="AN6" s="4">
        <v>26</v>
      </c>
      <c r="AO6" s="4">
        <v>27</v>
      </c>
      <c r="AP6" s="3">
        <v>28</v>
      </c>
      <c r="AQ6" s="4">
        <v>29</v>
      </c>
      <c r="AR6" s="4">
        <v>30</v>
      </c>
      <c r="AS6" s="3">
        <v>31</v>
      </c>
      <c r="AT6" s="4">
        <v>32</v>
      </c>
      <c r="AU6" s="4">
        <v>33</v>
      </c>
      <c r="AV6" s="3">
        <v>34</v>
      </c>
      <c r="AW6" s="4">
        <v>35</v>
      </c>
      <c r="AX6" s="4">
        <v>36</v>
      </c>
      <c r="AY6" s="4">
        <v>23</v>
      </c>
      <c r="AZ6" s="4">
        <v>24</v>
      </c>
      <c r="BA6" s="5" t="s">
        <v>48</v>
      </c>
      <c r="BB6" s="4">
        <v>26</v>
      </c>
      <c r="BC6" s="4">
        <v>27</v>
      </c>
      <c r="BD6" s="3">
        <v>28</v>
      </c>
      <c r="BE6" s="4">
        <v>29</v>
      </c>
      <c r="BF6" s="4">
        <v>30</v>
      </c>
      <c r="BG6" s="3">
        <v>31</v>
      </c>
      <c r="BH6" s="4">
        <v>32</v>
      </c>
      <c r="BI6" s="4">
        <v>33</v>
      </c>
      <c r="BJ6" s="3">
        <v>34</v>
      </c>
      <c r="BK6" s="4">
        <v>35</v>
      </c>
      <c r="BL6" s="4">
        <v>36</v>
      </c>
      <c r="BM6" s="4">
        <v>23</v>
      </c>
      <c r="BN6" s="4">
        <v>24</v>
      </c>
      <c r="BO6" s="3">
        <v>25</v>
      </c>
      <c r="BP6" s="4">
        <v>26</v>
      </c>
      <c r="BQ6" s="4">
        <v>27</v>
      </c>
      <c r="BR6" s="3">
        <v>28</v>
      </c>
      <c r="BS6" s="4">
        <v>29</v>
      </c>
      <c r="BT6" s="4">
        <v>30</v>
      </c>
      <c r="BU6" s="3">
        <v>31</v>
      </c>
      <c r="BV6" s="4">
        <v>32</v>
      </c>
      <c r="BW6" s="4">
        <v>33</v>
      </c>
      <c r="BX6" s="3">
        <v>34</v>
      </c>
      <c r="BY6" s="4">
        <v>35</v>
      </c>
      <c r="BZ6" s="4">
        <v>36</v>
      </c>
      <c r="CA6" s="4">
        <v>23</v>
      </c>
      <c r="CB6" s="4">
        <v>24</v>
      </c>
      <c r="CC6" s="3">
        <v>25</v>
      </c>
      <c r="CD6" s="4">
        <v>26</v>
      </c>
      <c r="CE6" s="4">
        <v>27</v>
      </c>
      <c r="CF6" s="3">
        <v>28</v>
      </c>
      <c r="CG6" s="4">
        <v>29</v>
      </c>
      <c r="CH6" s="4">
        <v>30</v>
      </c>
      <c r="CI6" s="3">
        <v>31</v>
      </c>
      <c r="CJ6" s="4">
        <v>32</v>
      </c>
      <c r="CK6" s="4">
        <v>33</v>
      </c>
      <c r="CL6" s="3">
        <v>34</v>
      </c>
      <c r="CM6" s="4" t="s">
        <v>46</v>
      </c>
      <c r="CN6" s="4">
        <v>36</v>
      </c>
    </row>
    <row r="7" spans="1:92" s="9" customFormat="1" ht="21.75" customHeight="1">
      <c r="A7" s="6" t="s">
        <v>10</v>
      </c>
      <c r="B7" s="7">
        <f>SUM(B8,B11,B12,B13,B14,B17,B18,B19,B28,B37,B9,B29,B30,B34,B35)</f>
        <v>172495.1</v>
      </c>
      <c r="C7" s="7">
        <f>SUM(C8,C11,C12,C13,C14,C17,C18,C19,C28,C37,C9,C29,C30,C34,C35)</f>
        <v>174420.1</v>
      </c>
      <c r="D7" s="22">
        <f>SUM(D8,D11,D12,D13,D14,D17,D18,D19,D28:D37,D9)</f>
        <v>33489.06</v>
      </c>
      <c r="E7" s="8">
        <f>IF(B7&lt;=0,"",IF(D7/B7*100&gt;200,"св200",D7/B7*100))</f>
        <v>19.41449931041519</v>
      </c>
      <c r="F7" s="8">
        <f>IF(C7&lt;=0,"",IF(D7/C7*100&gt;200,"св200",D7/C7*100))</f>
        <v>19.200229790029933</v>
      </c>
      <c r="G7" s="22">
        <f>SUM(G8,G11,G12,G13,G14,G17,G18,G19,G28:G37,G9)</f>
        <v>35656.147999999994</v>
      </c>
      <c r="H7" s="8">
        <f>IF(D7&lt;=0,"",IF(D7/G7*100&gt;200,"св200",D7/G7*100))</f>
        <v>93.92225991433511</v>
      </c>
      <c r="I7" s="7">
        <f>SUM(I8,I9,I11,I12,I13,I14,I17,I18,I19,I28,I37,I30,I34,I35,I29)</f>
        <v>137961.1</v>
      </c>
      <c r="J7" s="7">
        <f>SUM(J8,J9,J11,J12,J13,J14,J17,J18,J19,J28,J37,J30,J34,J35,J29)</f>
        <v>139882.1</v>
      </c>
      <c r="K7" s="22">
        <f>SUM(K8,K11,K12,K13,K14,K17,K18,K19,K28:K37,K9)</f>
        <v>28240.069999999996</v>
      </c>
      <c r="L7" s="8">
        <f>IF(I7&lt;=0,"",IF(K7/I7*100&gt;200,"св200",K7/I7*100))</f>
        <v>20.4695888913614</v>
      </c>
      <c r="M7" s="8">
        <f>IF(J7&lt;=0,"",IF(K7/J7*100&gt;200,"св200",K7/J7*100))</f>
        <v>20.188480155788334</v>
      </c>
      <c r="N7" s="22">
        <f>SUM(N8,N11,N12,N13,N14,N17,N18,N19,N28,N37,N9,N29,N30,N34)</f>
        <v>28965.079999999998</v>
      </c>
      <c r="O7" s="8">
        <f>IF(K7&lt;=0,"",IF(K7/N7*100&gt;200,"св200",K7/N7*100))</f>
        <v>97.49695150160123</v>
      </c>
      <c r="P7" s="7">
        <f>SUM(P8,P9,P11,P12,P13,P14,P17,P18,P19,P28,P37,P30,P34,P35)</f>
        <v>34534</v>
      </c>
      <c r="Q7" s="7">
        <f>SUM(Q8,Q9,Q11,Q12,Q13,Q14,Q17,Q18,Q19,Q28,Q37,Q30,Q34,Q35)</f>
        <v>34538</v>
      </c>
      <c r="R7" s="22">
        <f>SUM(R8,R11,R12,R13,R14,R17,R18,R19,R28:R37,R9)</f>
        <v>5248.990000000001</v>
      </c>
      <c r="S7" s="12">
        <f>IF(P7&lt;=0,"",IF(R7/P7&gt;200,"св200",R7/P7*100))</f>
        <v>15.199484565935023</v>
      </c>
      <c r="T7" s="12">
        <f>IF(Q7&lt;=0,"",IF(R7/Q7&gt;200,"св200",R7/Q7*100))</f>
        <v>15.197724245758298</v>
      </c>
      <c r="U7" s="22">
        <f>SUM(U8,U11,U12,U13,U14,U17,U18,U19,U28:U37,U9)</f>
        <v>7247.308</v>
      </c>
      <c r="V7" s="8">
        <f>IF(R7&lt;=0,"",IF(R7/U7*100&gt;200,"св200",R7/U7*100))</f>
        <v>72.4267548722919</v>
      </c>
      <c r="W7" s="7">
        <f>SUM(W8,W11,W12,W13,W14,W17,W18,W19,W28:W37,W9)</f>
        <v>23085</v>
      </c>
      <c r="X7" s="7">
        <f>SUM(X8,X11,X12,X13,X14,X17,X18,X19,X28:X37,X9)</f>
        <v>23085</v>
      </c>
      <c r="Y7" s="22">
        <f>SUM(Y8,Y11,Y12,Y13,Y14,Y17,Y18,Y19,Y28:Y37,Y9)</f>
        <v>3149.3700000000003</v>
      </c>
      <c r="Z7" s="8">
        <f>IF(W7&lt;=0,"",IF(Y7/W7*100&gt;200,"св200",Y7/W7*100))</f>
        <v>13.642495126705652</v>
      </c>
      <c r="AA7" s="8">
        <f>IF(X7&lt;=0,"",IF(Y7/X7*100&gt;200,"св200",Y7/X7*100))</f>
        <v>13.642495126705652</v>
      </c>
      <c r="AB7" s="22">
        <f>SUM(AB8,AB11,AB12,AB13,AB14,AB17,AB18,AB19,AB28:AB30,AB35,AB9)</f>
        <v>3883.06</v>
      </c>
      <c r="AC7" s="8">
        <f>IF(Y7&lt;=0,"",IF(Y7/AB7*100&gt;200,"св200",Y7/AB7*100))</f>
        <v>81.10536535618817</v>
      </c>
      <c r="AD7" s="7">
        <f>SUM(AD8,AD11,AD12,AD13,AD14,AD17,AD18,AD19,AD28:AD37,AD9)</f>
        <v>1640</v>
      </c>
      <c r="AE7" s="7">
        <f>SUM(AE8,AE11,AE12,AE13,AE14,AE17,AE18,AE19,AE28:AE37,AE9)</f>
        <v>1640</v>
      </c>
      <c r="AF7" s="22">
        <f>SUM(AF8,AF11,AF12,AF13,AF14,AF17,AF18,AF19,AF28:AF37,AF9)</f>
        <v>190.69</v>
      </c>
      <c r="AG7" s="8">
        <f>IF(AD7&lt;=0,"",IF(AF7/AD7*100&gt;200,"св200",AF7/AD7*100))</f>
        <v>11.627439024390243</v>
      </c>
      <c r="AH7" s="8">
        <f>IF(AE7&lt;=0,"",IF(AF7/AE7*100&gt;200,"св200",AF7/AE7*100))</f>
        <v>11.627439024390243</v>
      </c>
      <c r="AI7" s="22">
        <f>SUM(AI8,AI11,AI12,AI13,AI14,AI17,AI18,AI19,AI28:AI30,AI35,AI9)</f>
        <v>198.85000000000002</v>
      </c>
      <c r="AJ7" s="8">
        <f>IF(AF7&lt;=0,"",IF(AF7/AI7*100&gt;200,"св200",AF7/AI7*100))</f>
        <v>95.89640432486797</v>
      </c>
      <c r="AK7" s="7">
        <f>SUM(AK8,AK11,AK12,AK13,AK14,AK17,AK18,AK19,AK28:AK37,AK9)</f>
        <v>3560</v>
      </c>
      <c r="AL7" s="7">
        <f>SUM(AL8,AL11,AL12,AL13,AL14,AL17,AL18,AL19,AL28:AL37,AL9)</f>
        <v>3564</v>
      </c>
      <c r="AM7" s="22">
        <f>SUM(AM8,AM11,AM12,AM13,AM14,AM17,AM18,AM19,AM28:AM37,AM9)</f>
        <v>654.23</v>
      </c>
      <c r="AN7" s="8">
        <f>IF(AK7&lt;=0,"",IF(AM7/AK7*100&gt;200,"св200",AM7/AK7*100))</f>
        <v>18.377247191011236</v>
      </c>
      <c r="AO7" s="8">
        <f>IF(AL7&lt;=0,"",IF(AM7/AL7*100&gt;200,"св200",AM7/AL7*100))</f>
        <v>18.35662177328844</v>
      </c>
      <c r="AP7" s="22">
        <f>SUM(AP8,AP11,AP12,AP13,AP14,AP17,AP18,AP19,AP28:AP30,AP9)</f>
        <v>556.23</v>
      </c>
      <c r="AQ7" s="8">
        <f>IF(AM7&lt;=0,"",IF(AM7/AP7*100&gt;200,"св200",AM7/AP7*100))</f>
        <v>117.61861100623842</v>
      </c>
      <c r="AR7" s="7">
        <f>SUM(AR8,AR9,AR11,AR12,AR13,AR14,AR17,AR18,AR19,AR28:AR37)</f>
        <v>731</v>
      </c>
      <c r="AS7" s="7">
        <f>SUM(AS8,AS9,AS11,AS12,AS13,AS14,AS17,AS18,AS19,AS28:AS37)</f>
        <v>731</v>
      </c>
      <c r="AT7" s="22">
        <f>SUM(AT8,AT11,AT12,AT13,AT14,AT17,AT18,AT19,AT28:AT37,AT9)</f>
        <v>88.38</v>
      </c>
      <c r="AU7" s="8">
        <f>IF(AR7&lt;=0,"",IF(AT7/AR7*100&gt;200,"св200",AT7/AR7*100))</f>
        <v>12.090287277701778</v>
      </c>
      <c r="AV7" s="8">
        <f>IF(AS7&lt;=0,"",IF(AT7/AS7*100&gt;200,"св200",AT7/AS7*100))</f>
        <v>12.090287277701778</v>
      </c>
      <c r="AW7" s="22">
        <f>SUM(AW8,AW11,AW12,AW13,AW14,AW17,AW18,AW19,AW28:AW37,AW9)</f>
        <v>226.358</v>
      </c>
      <c r="AX7" s="8">
        <f>IF(AT7&lt;=0,"",IF(AT7/AW7*100&gt;200,"св200",AT7/AW7*100))</f>
        <v>39.044345682502936</v>
      </c>
      <c r="AY7" s="22">
        <f>SUM(AY8,AY11,AY12,AY13,AY14,AY17,AY18,AY19,AY28:AY37,AY9)</f>
        <v>687</v>
      </c>
      <c r="AZ7" s="22">
        <f>SUM(AZ8,AZ11,AZ12,AZ13,AZ14,AZ17,AZ18,AZ19,AZ28:AZ37,AZ9)</f>
        <v>687</v>
      </c>
      <c r="BA7" s="22">
        <f>SUM(BA8,BA11,BA12,BA13,BA14,BA17,BA18,BA19,BA28:BA37,BA9)</f>
        <v>109.61</v>
      </c>
      <c r="BB7" s="8">
        <f>IF(AY7&lt;=0,"",IF(BA7/AY7*100&gt;200,"св200",BA7/AY7*100))</f>
        <v>15.954876273653564</v>
      </c>
      <c r="BC7" s="8">
        <f>IF(AZ7&lt;=0,"",IF(BA7/AZ7*100&gt;200,"св200",BA7/AZ7*100))</f>
        <v>15.954876273653564</v>
      </c>
      <c r="BD7" s="22">
        <f>SUM(BD8,BD11,BD12,BD13,BD14,BD17,BD18,BD19,BD28:BD37,BD9)</f>
        <v>111.18</v>
      </c>
      <c r="BE7" s="8">
        <f>IF(BA7&lt;=0,"",IF(BA7/BD7*100&gt;200,"св200",BA7/BD7*100))</f>
        <v>98.58787551717934</v>
      </c>
      <c r="BF7" s="22">
        <f>SUM(BF8,BF11,BF12,BF13,BF14,BF17,BF18,BF19,BF28:BF37,BF9)</f>
        <v>1163</v>
      </c>
      <c r="BG7" s="22">
        <f>SUM(BG8,BG11,BG12,BG13,BG14,BG17,BG18,BG19,BG28:BG37,BG9)</f>
        <v>1163</v>
      </c>
      <c r="BH7" s="22">
        <f>SUM(BH8,BH11,BH12,BH13,BH14,BH17,BH18,BH19,BH28:BH37,BH9)</f>
        <v>123.38</v>
      </c>
      <c r="BI7" s="8">
        <f>IF(BF7&lt;=0,"",IF(BH7/BF7*100&gt;200,"св200",BH7/BF7*100))</f>
        <v>10.608770421324161</v>
      </c>
      <c r="BJ7" s="8">
        <f>IF(BG7&lt;=0,"",IF(BH7/BG7*100&gt;200,"св200",BH7/BG7*100))</f>
        <v>10.608770421324161</v>
      </c>
      <c r="BK7" s="22">
        <f>SUM(BK8,BK11,BK12,BK13,BK14,BK17,BK18,BK19,BK28:BK30,BK9)</f>
        <v>288.87</v>
      </c>
      <c r="BL7" s="8">
        <f>IF(BH7&lt;=0,"",IF(BH7/BK7*100&gt;200,"св200",BH7/BK7*100))</f>
        <v>42.71125419738983</v>
      </c>
      <c r="BM7" s="22">
        <f>SUM(BM8,BM11,BM12,BM13,BM14,BM17,BM18,BM19,BM28:BM37,BM9)</f>
        <v>1215</v>
      </c>
      <c r="BN7" s="22">
        <f>SUM(BN8,BN11,BN12,BN13,BN14,BN17,BN18,BN19,BN28:BN37,BN9)</f>
        <v>1215</v>
      </c>
      <c r="BO7" s="22">
        <f>SUM(BO8,BO11,BO12,BO13,BO14,BO17,BO18,BO19,BO28:BO37,BO9)</f>
        <v>351.9</v>
      </c>
      <c r="BP7" s="8">
        <f>IF(BM7&lt;=0,"",IF(BO7/BM7*100&gt;200,"св200",BO7/BM7*100))</f>
        <v>28.962962962962962</v>
      </c>
      <c r="BQ7" s="8">
        <f>IF(BN7&lt;=0,"",IF(BO7/BN7*100&gt;200,"св200",BO7/BN7*100))</f>
        <v>28.962962962962962</v>
      </c>
      <c r="BR7" s="22">
        <f>SUM(BR8,BR11,BR12,BR13,BR14,BR17,BR18,BR19,BR28:BR30,BR9)</f>
        <v>381.72</v>
      </c>
      <c r="BS7" s="8">
        <f>IF(BO7&lt;=0,"",IF(BO7/BR7*100&gt;200,"св200",BO7/BR7*100))</f>
        <v>92.18799119773655</v>
      </c>
      <c r="BT7" s="7">
        <f>SUM(BT8,BT11,BT12,BT13,BT14,BT17,BT18,BT19,BT28:BT37,BT9)</f>
        <v>1134</v>
      </c>
      <c r="BU7" s="7">
        <f>SUM(BU8,BU11,BU12,BU13,BU14,BU17,BU18,BU19,BU28:BU37,BU9)</f>
        <v>1134</v>
      </c>
      <c r="BV7" s="22">
        <f>SUM(BV8,BV11,BV12,BV13,BV14,BV17,BV18,BV19,BV28:BV37,BV9)</f>
        <v>124.17</v>
      </c>
      <c r="BW7" s="8">
        <f>IF(BT7&lt;=0,"",IF(BV7/BT7*100&gt;200,"св200",BV7/BT7*100))</f>
        <v>10.94973544973545</v>
      </c>
      <c r="BX7" s="8">
        <f>IF(BU7&lt;=0,"",IF(BV7/BU7*100&gt;200,"св200",BV7/BU7*100))</f>
        <v>10.94973544973545</v>
      </c>
      <c r="BY7" s="22">
        <f>SUM(BY8,BY11,BY12,BY13,BY14,BY17,BY18,BY19,BY28:BY30,BY9)</f>
        <v>240.32</v>
      </c>
      <c r="BZ7" s="8">
        <f>IF(BV7&lt;=0,"",IF(BV7/BY7*100&gt;200,"св200",BV7/BY7*100))</f>
        <v>51.668608521970704</v>
      </c>
      <c r="CA7" s="7">
        <f>SUM(CA8,CA11,CA12,CA13,CA14,CA17,CA18,CA19,CA28:CA37,CA9)</f>
        <v>892</v>
      </c>
      <c r="CB7" s="7">
        <v>892</v>
      </c>
      <c r="CC7" s="22">
        <f>SUM(CC8,CC11,CC12,CC13,CC14,CC17,CC18,CC19,CC28:CC37,CC9)</f>
        <v>147.21</v>
      </c>
      <c r="CD7" s="8">
        <f>IF(CA7&lt;=0,"",IF(CC7/CA7*100&gt;200,"св200",CC7/CA7*100))</f>
        <v>16.503363228699552</v>
      </c>
      <c r="CE7" s="8">
        <f>IF(CB7&lt;=0,"",IF(CC7/CB7*100&gt;200,"св200",CC7/CB7*100))</f>
        <v>16.503363228699552</v>
      </c>
      <c r="CF7" s="22">
        <f>SUM(CF8,CF11,CF12,CF13,CF14,CF17,CF18,CF19,CF28:CF37,CF9)</f>
        <v>189.71999999999997</v>
      </c>
      <c r="CG7" s="8">
        <f>IF(CC7&lt;=0,"",IF(CC7/CF7*100&gt;200,"св200",CC7/CF7*100))</f>
        <v>77.59329538266921</v>
      </c>
      <c r="CH7" s="7">
        <f>SUM(CH8,CH11,CH12,CH13,CH14,CH17,CH18,CH19,CH28:CH37,CH9)</f>
        <v>2077</v>
      </c>
      <c r="CI7" s="7">
        <f>SUM(CI8,CI11,CI12,CI13,CI14,CI17,CI18,CI19,CI28:CI37,CI9)</f>
        <v>2077</v>
      </c>
      <c r="CJ7" s="22">
        <f>SUM(CJ8,CJ11,CJ12,CJ13,CJ14,CJ17,CJ18,CJ19,CJ28:CJ37,CJ9)</f>
        <v>310.05</v>
      </c>
      <c r="CK7" s="8">
        <f>IF(CH7&lt;=0,"",IF(CJ7/CH7*100&gt;200,"св200",CJ7/CH7*100))</f>
        <v>14.927780452575831</v>
      </c>
      <c r="CL7" s="8">
        <f>IF(CI7&lt;=0,"",IF(CJ7/CI7*100&gt;200,"св200",CJ7/CI7*100))</f>
        <v>14.927780452575831</v>
      </c>
      <c r="CM7" s="22">
        <f>SUM(CM8,CM11,CM12,CM13,CM14,CM17,CM18,CM19,CM28:CM30,CM9,CM35)</f>
        <v>614.76</v>
      </c>
      <c r="CN7" s="8">
        <f>IF(CJ7&lt;=0,"",IF(CJ7/CM7*100&gt;200,"св200",CJ7/CM7*100))</f>
        <v>50.43431583056803</v>
      </c>
    </row>
    <row r="8" spans="1:92" ht="18.75" customHeight="1">
      <c r="A8" s="10" t="s">
        <v>11</v>
      </c>
      <c r="B8" s="11">
        <f>I8+P8</f>
        <v>122473</v>
      </c>
      <c r="C8" s="11">
        <f>J8+Q8</f>
        <v>122473</v>
      </c>
      <c r="D8" s="11">
        <f>K8+R8</f>
        <v>24508.35</v>
      </c>
      <c r="E8" s="12">
        <f aca="true" t="shared" si="0" ref="E8:E37">IF(B8&lt;=0,"",IF(D8/B8*100&gt;200,"св200",D8/B8*100))</f>
        <v>20.0112269643105</v>
      </c>
      <c r="F8" s="12">
        <f aca="true" t="shared" si="1" ref="F8:F37">IF(C8&lt;=0,"",IF(D8/C8*100&gt;200,"св200",D8/C8*100))</f>
        <v>20.0112269643105</v>
      </c>
      <c r="G8" s="11">
        <f>N8+U8</f>
        <v>26030.019999999997</v>
      </c>
      <c r="H8" s="12">
        <f aca="true" t="shared" si="2" ref="H8:H35">IF(D8&lt;=0,"",IF(D8/G8*100&gt;200,"св200",D8/G8*100))</f>
        <v>94.15417275899135</v>
      </c>
      <c r="I8" s="11">
        <v>112103</v>
      </c>
      <c r="J8" s="11">
        <v>112103</v>
      </c>
      <c r="K8" s="13">
        <v>22309.46</v>
      </c>
      <c r="L8" s="12">
        <f aca="true" t="shared" si="3" ref="L8:L37">IF(I8&lt;=0,"",IF(K8/I8*100&gt;200,"св200",K8/I8*100))</f>
        <v>19.900859031426453</v>
      </c>
      <c r="M8" s="12">
        <f aca="true" t="shared" si="4" ref="M8:M37">IF(J8&lt;=0,"",IF(K8/J8*100&gt;200,"св200",K8/J8*100))</f>
        <v>19.900859031426453</v>
      </c>
      <c r="N8" s="11">
        <v>23437.78</v>
      </c>
      <c r="O8" s="12">
        <f aca="true" t="shared" si="5" ref="O8:O35">IF(K8&lt;=0,"",IF(K8/N8*100&gt;200,"св200",K8/N8*100))</f>
        <v>95.1858921792081</v>
      </c>
      <c r="P8" s="13">
        <f>W8+AD8+AK8+AR8+AY8+BF8+BM8+BT8+CA8+CH8</f>
        <v>10370</v>
      </c>
      <c r="Q8" s="13">
        <f>X8+AE8+AL8+AS8+AZ8+BG8+BN8+BU8+CB8+CI8</f>
        <v>10370</v>
      </c>
      <c r="R8" s="13">
        <f>Y8+AF8+AM8+AT8+BA8+BH8+BO8+BV8+CC8+CJ8</f>
        <v>2198.8900000000003</v>
      </c>
      <c r="S8" s="12">
        <f>IF(P8&lt;=0,"",IF(R8/P8&gt;200,"св200",R8/P8*100))</f>
        <v>21.204339440694316</v>
      </c>
      <c r="T8" s="12">
        <f>IF(Q8&lt;=0,"",IF(R8/Q8&gt;200,"св200",R8/Q8*100))</f>
        <v>21.204339440694316</v>
      </c>
      <c r="U8" s="13">
        <f>AB8+AI8+AP8+AW8+BD8+BK8+BR8+BY8+CF8+CM8</f>
        <v>2592.24</v>
      </c>
      <c r="V8" s="12">
        <f aca="true" t="shared" si="6" ref="V8:V35">IF(R8&lt;=0,"",IF(R8/U8*100&gt;200,"св200",R8/U8*100))</f>
        <v>84.8258648890535</v>
      </c>
      <c r="W8" s="13">
        <v>9519</v>
      </c>
      <c r="X8" s="13">
        <v>9519</v>
      </c>
      <c r="Y8" s="26">
        <v>2063.04</v>
      </c>
      <c r="Z8" s="12">
        <v>65</v>
      </c>
      <c r="AA8" s="12">
        <f aca="true" t="shared" si="7" ref="AA8:AA37">IF(X8&lt;=0,"",IF(Y8/X8*100&gt;200,"св200",Y8/X8*100))</f>
        <v>21.672864796722344</v>
      </c>
      <c r="AB8" s="11">
        <v>1663.26</v>
      </c>
      <c r="AC8" s="12">
        <f aca="true" t="shared" si="8" ref="AC8:AC35">IF(Y8&lt;=0,"",IF(Y8/AB8*100&gt;200,"св200",Y8/AB8*100))</f>
        <v>124.0359294397749</v>
      </c>
      <c r="AD8" s="13">
        <v>86</v>
      </c>
      <c r="AE8" s="13">
        <v>86</v>
      </c>
      <c r="AF8" s="13">
        <v>14.91</v>
      </c>
      <c r="AG8" s="12">
        <f aca="true" t="shared" si="9" ref="AG8:AG37">IF(AD8&lt;=0,"",IF(AF8/AD8*100&gt;200,"св200",AF8/AD8*100))</f>
        <v>17.337209302325583</v>
      </c>
      <c r="AH8" s="12">
        <f aca="true" t="shared" si="10" ref="AH8:AH37">IF(AE8&lt;=0,"",IF(AF8/AE8*100&gt;200,"св200",AF8/AE8*100))</f>
        <v>17.337209302325583</v>
      </c>
      <c r="AI8" s="11">
        <v>76.15</v>
      </c>
      <c r="AJ8" s="12">
        <f aca="true" t="shared" si="11" ref="AJ8:AJ35">IF(AF8&lt;=0,"",IF(AF8/AI8*100&gt;200,"св200",AF8/AI8*100))</f>
        <v>19.579776756401838</v>
      </c>
      <c r="AK8" s="13">
        <v>86</v>
      </c>
      <c r="AL8" s="13">
        <v>86</v>
      </c>
      <c r="AM8" s="13">
        <v>15.26</v>
      </c>
      <c r="AN8" s="12">
        <f>IF(AK8&lt;=0,"",IF(AM8/AK8*100&gt;200,"св200",AM8/AK8*100))</f>
        <v>17.74418604651163</v>
      </c>
      <c r="AO8" s="12">
        <f>IF(AL8&lt;=0,"",IF(AM8/AL8*100&gt;200,"св200",AM8/AL8*100))</f>
        <v>17.74418604651163</v>
      </c>
      <c r="AP8" s="11">
        <v>68.51</v>
      </c>
      <c r="AQ8" s="12">
        <f aca="true" t="shared" si="12" ref="AQ8:AQ35">IF(AM8&lt;=0,"",IF(AM8/AP8*100&gt;200,"св200",AM8/AP8*100))</f>
        <v>22.274120566340677</v>
      </c>
      <c r="AR8" s="13">
        <v>81</v>
      </c>
      <c r="AS8" s="13">
        <v>81</v>
      </c>
      <c r="AT8" s="13">
        <v>4.76</v>
      </c>
      <c r="AU8" s="12">
        <f>IF(AR8&lt;=0,"",IF(AT8/AR8*100&gt;200,"св200",AT8/AR8*100))</f>
        <v>5.8765432098765435</v>
      </c>
      <c r="AV8" s="12">
        <f>IF(AS8&lt;=0,"",IF(AT8/AS8*100&gt;200,"св200",AT8/AS8*100))</f>
        <v>5.8765432098765435</v>
      </c>
      <c r="AW8" s="11">
        <v>144.35</v>
      </c>
      <c r="AX8" s="12">
        <f aca="true" t="shared" si="13" ref="AX8:AX35">IF(AT8&lt;=0,"",IF(AT8/AW8*100&gt;200,"св200",AT8/AW8*100))</f>
        <v>3.2975406996882577</v>
      </c>
      <c r="AY8" s="13">
        <v>21</v>
      </c>
      <c r="AZ8" s="13">
        <v>21</v>
      </c>
      <c r="BA8" s="13">
        <v>2.03</v>
      </c>
      <c r="BB8" s="12">
        <f>IF(AY8&lt;=0,"",IF(BA8/AY8*100&gt;200,"св200",BA8/AY8*100))</f>
        <v>9.666666666666664</v>
      </c>
      <c r="BC8" s="12">
        <f>IF(AZ8&lt;=0,"",IF(BA8/AZ8*100&gt;200,"св200",BA8/AZ8*100))</f>
        <v>9.666666666666664</v>
      </c>
      <c r="BD8" s="11">
        <v>18.09</v>
      </c>
      <c r="BE8" s="12">
        <f aca="true" t="shared" si="14" ref="BE8:BE35">IF(BA8&lt;=0,"",IF(BA8/BD8*100&gt;200,"св200",BA8/BD8*100))</f>
        <v>11.221669430624653</v>
      </c>
      <c r="BF8" s="13">
        <v>106</v>
      </c>
      <c r="BG8" s="13">
        <v>106</v>
      </c>
      <c r="BH8" s="13">
        <v>14.35</v>
      </c>
      <c r="BI8" s="12">
        <f>IF(BF8&lt;=0,"",IF(BH8/BF8*100&gt;200,"св200",BH8/BF8*100))</f>
        <v>13.537735849056604</v>
      </c>
      <c r="BJ8" s="12">
        <f>IF(BG8&lt;=0,"",IF(BH8/BG8*100&gt;200,"св200",BH8/BG8*100))</f>
        <v>13.537735849056604</v>
      </c>
      <c r="BK8" s="11">
        <v>80.48</v>
      </c>
      <c r="BL8" s="12">
        <f aca="true" t="shared" si="15" ref="BL8:BL35">IF(BH8&lt;=0,"",IF(BH8/BK8*100&gt;200,"св200",BH8/BK8*100))</f>
        <v>17.830516898608348</v>
      </c>
      <c r="BM8" s="13">
        <v>58</v>
      </c>
      <c r="BN8" s="13">
        <v>58</v>
      </c>
      <c r="BO8" s="13">
        <v>12.85</v>
      </c>
      <c r="BP8" s="12">
        <f>IF(BM8&lt;=0,"",IF(BO8/BM8*100&gt;200,"св200",BO8/BM8*100))</f>
        <v>22.155172413793103</v>
      </c>
      <c r="BQ8" s="12">
        <f>IF(BN8&lt;=0,"",IF(BO8/BN8*100&gt;200,"св200",BO8/BN8*100))</f>
        <v>22.155172413793103</v>
      </c>
      <c r="BR8" s="11">
        <v>51.71</v>
      </c>
      <c r="BS8" s="12">
        <f aca="true" t="shared" si="16" ref="BS8:BS35">IF(BO8&lt;=0,"",IF(BO8/BR8*100&gt;200,"св200",BO8/BR8*100))</f>
        <v>24.850125701024943</v>
      </c>
      <c r="BT8" s="13">
        <v>77</v>
      </c>
      <c r="BU8" s="13">
        <v>77</v>
      </c>
      <c r="BV8" s="13">
        <v>18.03</v>
      </c>
      <c r="BW8" s="12">
        <f>IF(BT8&lt;=0,"",IF(BV8/BT8*100&gt;200,"св200",BV8/BT8*100))</f>
        <v>23.415584415584416</v>
      </c>
      <c r="BX8" s="12">
        <f>IF(BU8&lt;=0,"",IF(BV8/BU8*100&gt;200,"св200",BV8/BU8*100))</f>
        <v>23.415584415584416</v>
      </c>
      <c r="BY8" s="11">
        <v>86.45</v>
      </c>
      <c r="BZ8" s="12">
        <f aca="true" t="shared" si="17" ref="BZ8:BZ35">IF(BV8&lt;=0,"",IF(BV8/BY8*100&gt;200,"св200",BV8/BY8*100))</f>
        <v>20.855986119144017</v>
      </c>
      <c r="CA8" s="13">
        <v>115</v>
      </c>
      <c r="CB8" s="13">
        <v>115</v>
      </c>
      <c r="CC8" s="13">
        <v>19.64</v>
      </c>
      <c r="CD8" s="12">
        <f>IF(CA8&lt;=0,"",IF(CC8/CA8*100&gt;200,"св200",CC8/CA8*100))</f>
        <v>17.078260869565216</v>
      </c>
      <c r="CE8" s="12">
        <f>IF(CB8&lt;=0,"",IF(CC8/CB8*100&gt;200,"св200",CC8/CB8*100))</f>
        <v>17.078260869565216</v>
      </c>
      <c r="CF8" s="11">
        <v>95.67</v>
      </c>
      <c r="CG8" s="12">
        <f aca="true" t="shared" si="18" ref="CG8:CG35">IF(CC8&lt;=0,"",IF(CC8/CF8*100&gt;200,"св200",CC8/CF8*100))</f>
        <v>20.528901432005853</v>
      </c>
      <c r="CH8" s="13">
        <v>221</v>
      </c>
      <c r="CI8" s="13">
        <v>221</v>
      </c>
      <c r="CJ8" s="13">
        <v>34.02</v>
      </c>
      <c r="CK8" s="12">
        <f>IF(CH8&lt;=0,"",IF(CJ8/CH8*100&gt;200,"св200",CJ8/CH8*100))</f>
        <v>15.393665158371043</v>
      </c>
      <c r="CL8" s="12">
        <f>IF(CI8&lt;=0,"",IF(CJ8/CI8*100&gt;200,"св200",CJ8/CI8*100))</f>
        <v>15.393665158371043</v>
      </c>
      <c r="CM8" s="62">
        <v>307.57</v>
      </c>
      <c r="CN8" s="12">
        <f aca="true" t="shared" si="19" ref="CN8:CN35">IF(CJ8&lt;=0,"",IF(CJ8/CM8*100&gt;200,"св200",CJ8/CM8*100))</f>
        <v>11.060896706440811</v>
      </c>
    </row>
    <row r="9" spans="1:92" ht="41.25" customHeight="1">
      <c r="A9" s="14" t="s">
        <v>12</v>
      </c>
      <c r="B9" s="13">
        <f aca="true" t="shared" si="20" ref="B9:B18">I9+P9</f>
        <v>9454</v>
      </c>
      <c r="C9" s="13">
        <f aca="true" t="shared" si="21" ref="C9:C18">J9+Q9</f>
        <v>9454</v>
      </c>
      <c r="D9" s="13">
        <f aca="true" t="shared" si="22" ref="D9:D18">K9+R9</f>
        <v>2716.31</v>
      </c>
      <c r="E9" s="51">
        <f t="shared" si="0"/>
        <v>28.731859530357518</v>
      </c>
      <c r="F9" s="51">
        <f t="shared" si="1"/>
        <v>28.731859530357518</v>
      </c>
      <c r="G9" s="13">
        <f>N9+U9</f>
        <v>2402.9700000000003</v>
      </c>
      <c r="H9" s="12">
        <f t="shared" si="2"/>
        <v>113.03969670865636</v>
      </c>
      <c r="I9" s="13">
        <v>3816</v>
      </c>
      <c r="J9" s="13">
        <v>3816</v>
      </c>
      <c r="K9" s="13">
        <v>1183.3</v>
      </c>
      <c r="L9" s="51">
        <f t="shared" si="3"/>
        <v>31.008909853249474</v>
      </c>
      <c r="M9" s="51">
        <f t="shared" si="4"/>
        <v>31.008909853249474</v>
      </c>
      <c r="N9" s="37">
        <v>1039.01</v>
      </c>
      <c r="O9" s="12">
        <f t="shared" si="5"/>
        <v>113.88725806296378</v>
      </c>
      <c r="P9" s="13">
        <f aca="true" t="shared" si="23" ref="P9:P18">W9+AD9+AK9+AR9+AY9+BF9+BM9+BT9+CA9+CH9</f>
        <v>5638</v>
      </c>
      <c r="Q9" s="13">
        <f aca="true" t="shared" si="24" ref="Q9:Q18">X9+AE9+AL9+AS9+AZ9+BG9+BN9+BU9+CB9+CI9</f>
        <v>5638</v>
      </c>
      <c r="R9" s="13">
        <f aca="true" t="shared" si="25" ref="R9:R18">Y9+AF9+AM9+AT9+BA9+BH9+BO9+BV9+CC9+CJ9</f>
        <v>1533.01</v>
      </c>
      <c r="S9" s="51">
        <f>IF(P9&lt;=0,"",IF(R9/P9&gt;200,"св200",R9/P9*100))</f>
        <v>27.190670450514364</v>
      </c>
      <c r="T9" s="51">
        <f>IF(Q9&lt;=0,"",IF(R9/Q9&gt;200,"св200",R9/Q9*100))</f>
        <v>27.190670450514364</v>
      </c>
      <c r="U9" s="13">
        <f>AB9+AI9+AP9+AW9+BD9+BK9+BR9+BY9+CF9+CM9</f>
        <v>1363.96</v>
      </c>
      <c r="V9" s="12">
        <f t="shared" si="6"/>
        <v>112.39405847678816</v>
      </c>
      <c r="W9" s="13">
        <v>1096</v>
      </c>
      <c r="X9" s="13">
        <v>1096</v>
      </c>
      <c r="Y9" s="13">
        <v>297.92</v>
      </c>
      <c r="Z9" s="51">
        <v>65</v>
      </c>
      <c r="AA9" s="51">
        <f t="shared" si="7"/>
        <v>27.182481751824817</v>
      </c>
      <c r="AB9" s="13">
        <v>262.09</v>
      </c>
      <c r="AC9" s="12">
        <f t="shared" si="8"/>
        <v>113.67087641649816</v>
      </c>
      <c r="AD9" s="13">
        <v>468</v>
      </c>
      <c r="AE9" s="13">
        <v>468</v>
      </c>
      <c r="AF9" s="13">
        <v>127.24</v>
      </c>
      <c r="AG9" s="51">
        <f t="shared" si="9"/>
        <v>27.188034188034187</v>
      </c>
      <c r="AH9" s="51">
        <f t="shared" si="10"/>
        <v>27.188034188034187</v>
      </c>
      <c r="AI9" s="13">
        <v>94.27</v>
      </c>
      <c r="AJ9" s="12">
        <f t="shared" si="11"/>
        <v>134.97401081998515</v>
      </c>
      <c r="AK9" s="13">
        <v>1345</v>
      </c>
      <c r="AL9" s="13">
        <v>1345</v>
      </c>
      <c r="AM9" s="13">
        <v>365.73</v>
      </c>
      <c r="AN9" s="51">
        <f>IF(AK9&lt;=0,"",IF(AM9/AK9*100&gt;200,"св200",AM9/AK9*100))</f>
        <v>27.19182156133829</v>
      </c>
      <c r="AO9" s="51">
        <f>IF(AL9&lt;=0,"",IF(AM9/AL9*100&gt;200,"св200",AM9/AL9*100))</f>
        <v>27.19182156133829</v>
      </c>
      <c r="AP9" s="37">
        <v>321.6</v>
      </c>
      <c r="AQ9" s="12">
        <f t="shared" si="12"/>
        <v>113.72201492537313</v>
      </c>
      <c r="AR9" s="13">
        <v>230</v>
      </c>
      <c r="AS9" s="13">
        <v>230</v>
      </c>
      <c r="AT9" s="13">
        <v>62.48</v>
      </c>
      <c r="AU9" s="51">
        <f>IF(AR9&lt;=0,"",IF(AT9/AR9*100&gt;200,"св200",AT9/AR9*100))</f>
        <v>27.165217391304346</v>
      </c>
      <c r="AV9" s="51">
        <f>IF(AS9&lt;=0,"",IF(AT9/AS9*100&gt;200,"св200",AT9/AS9*100))</f>
        <v>27.165217391304346</v>
      </c>
      <c r="AW9" s="13">
        <v>54.83</v>
      </c>
      <c r="AX9" s="12">
        <f t="shared" si="13"/>
        <v>113.95221594017872</v>
      </c>
      <c r="AY9" s="13">
        <v>266</v>
      </c>
      <c r="AZ9" s="13">
        <v>266</v>
      </c>
      <c r="BA9" s="13">
        <v>72.38</v>
      </c>
      <c r="BB9" s="51">
        <f>IF(AY9&lt;=0,"",IF(BA9/AY9*100&gt;200,"св200",BA9/AY9*100))</f>
        <v>27.210526315789473</v>
      </c>
      <c r="BC9" s="51">
        <f>IF(AZ9&lt;=0,"",IF(BA9/AZ9*100&gt;200,"св200",BA9/AZ9*100))</f>
        <v>27.210526315789473</v>
      </c>
      <c r="BD9" s="13">
        <v>63.52</v>
      </c>
      <c r="BE9" s="12">
        <f t="shared" si="14"/>
        <v>113.94836272040301</v>
      </c>
      <c r="BF9" s="13">
        <v>350</v>
      </c>
      <c r="BG9" s="13">
        <v>350</v>
      </c>
      <c r="BH9" s="13">
        <v>95.24</v>
      </c>
      <c r="BI9" s="51">
        <f>IF(BF9&lt;=0,"",IF(BH9/BF9*100&gt;200,"св200",BH9/BF9*100))</f>
        <v>27.21142857142857</v>
      </c>
      <c r="BJ9" s="51">
        <f>IF(BG9&lt;=0,"",IF(BH9/BG9*100&gt;200,"св200",BH9/BG9*100))</f>
        <v>27.21142857142857</v>
      </c>
      <c r="BK9" s="13">
        <v>83.58</v>
      </c>
      <c r="BL9" s="12">
        <f t="shared" si="15"/>
        <v>113.95070591050491</v>
      </c>
      <c r="BM9" s="13">
        <v>580</v>
      </c>
      <c r="BN9" s="13">
        <v>580</v>
      </c>
      <c r="BO9" s="13">
        <v>157.72</v>
      </c>
      <c r="BP9" s="51">
        <f>IF(BM9&lt;=0,"",IF(BO9/BM9*100&gt;200,"св200",BO9/BM9*100))</f>
        <v>27.193103448275863</v>
      </c>
      <c r="BQ9" s="51">
        <f>IF(BN9&lt;=0,"",IF(BO9/BN9*100&gt;200,"св200",BO9/BN9*100))</f>
        <v>27.193103448275863</v>
      </c>
      <c r="BR9" s="37">
        <v>138.4</v>
      </c>
      <c r="BS9" s="12">
        <f t="shared" si="16"/>
        <v>113.95953757225432</v>
      </c>
      <c r="BT9" s="13">
        <v>353</v>
      </c>
      <c r="BU9" s="13">
        <v>353</v>
      </c>
      <c r="BV9" s="3">
        <v>96</v>
      </c>
      <c r="BW9" s="51">
        <f>IF(BT9&lt;=0,"",IF(BV9/BT9*100&gt;200,"св200",BV9/BT9*100))</f>
        <v>27.19546742209632</v>
      </c>
      <c r="BX9" s="51">
        <f>IF(BU9&lt;=0,"",IF(BV9/BU9*100&gt;200,"св200",BV9/BU9*100))</f>
        <v>27.19546742209632</v>
      </c>
      <c r="BY9" s="13">
        <v>92.27</v>
      </c>
      <c r="BZ9" s="12">
        <f t="shared" si="17"/>
        <v>104.04248401430584</v>
      </c>
      <c r="CA9" s="13">
        <v>135</v>
      </c>
      <c r="CB9" s="13">
        <v>135</v>
      </c>
      <c r="CC9" s="13">
        <v>36.57</v>
      </c>
      <c r="CD9" s="51">
        <f>IF(CA9&lt;=0,"",IF(CC9/CA9*100&gt;200,"св200",CC9/CA9*100))</f>
        <v>27.08888888888889</v>
      </c>
      <c r="CE9" s="51">
        <f>IF(CB9&lt;=0,"",IF(CC9/CB9*100&gt;200,"св200",CC9/CB9*100))</f>
        <v>27.08888888888889</v>
      </c>
      <c r="CF9" s="13">
        <v>66.86</v>
      </c>
      <c r="CG9" s="12">
        <f t="shared" si="18"/>
        <v>54.69638049655998</v>
      </c>
      <c r="CH9" s="13">
        <v>815</v>
      </c>
      <c r="CI9" s="13">
        <v>815</v>
      </c>
      <c r="CJ9" s="13">
        <v>221.73</v>
      </c>
      <c r="CK9" s="51">
        <f>IF(CH9&lt;=0,"",IF(CJ9/CH9*100&gt;200,"св200",CJ9/CH9*100))</f>
        <v>27.206134969325152</v>
      </c>
      <c r="CL9" s="51">
        <f>IF(CI9&lt;=0,"",IF(CJ9/CI9*100&gt;200,"св200",CJ9/CI9*100))</f>
        <v>27.206134969325152</v>
      </c>
      <c r="CM9" s="41">
        <v>186.54</v>
      </c>
      <c r="CN9" s="12">
        <f t="shared" si="19"/>
        <v>118.86458668382116</v>
      </c>
    </row>
    <row r="10" spans="1:92" ht="18.75" customHeight="1" hidden="1">
      <c r="A10" s="14" t="s">
        <v>13</v>
      </c>
      <c r="B10" s="11">
        <f t="shared" si="20"/>
        <v>0</v>
      </c>
      <c r="C10" s="11">
        <f t="shared" si="21"/>
        <v>0</v>
      </c>
      <c r="D10" s="11">
        <f t="shared" si="22"/>
        <v>0</v>
      </c>
      <c r="E10" s="12"/>
      <c r="F10" s="12"/>
      <c r="G10" s="11">
        <f>N10+U10</f>
        <v>0</v>
      </c>
      <c r="H10" s="12">
        <f t="shared" si="2"/>
      </c>
      <c r="I10" s="11">
        <v>0</v>
      </c>
      <c r="J10" s="11">
        <v>0</v>
      </c>
      <c r="K10" s="13">
        <v>0</v>
      </c>
      <c r="L10" s="12"/>
      <c r="M10" s="12"/>
      <c r="N10" s="32"/>
      <c r="O10" s="12">
        <f t="shared" si="5"/>
      </c>
      <c r="P10" s="13">
        <f t="shared" si="23"/>
        <v>0</v>
      </c>
      <c r="Q10" s="13">
        <f t="shared" si="24"/>
        <v>0</v>
      </c>
      <c r="R10" s="13">
        <f t="shared" si="25"/>
        <v>0</v>
      </c>
      <c r="S10" s="11"/>
      <c r="T10" s="12"/>
      <c r="U10" s="11"/>
      <c r="V10" s="12">
        <f t="shared" si="6"/>
      </c>
      <c r="W10" s="13"/>
      <c r="X10" s="13"/>
      <c r="Y10" s="13"/>
      <c r="Z10" s="12"/>
      <c r="AA10" s="12"/>
      <c r="AB10" s="11"/>
      <c r="AC10" s="12">
        <f t="shared" si="8"/>
      </c>
      <c r="AD10" s="13"/>
      <c r="AE10" s="13"/>
      <c r="AF10" s="13"/>
      <c r="AG10" s="12"/>
      <c r="AH10" s="12"/>
      <c r="AI10" s="11"/>
      <c r="AJ10" s="12">
        <f t="shared" si="11"/>
      </c>
      <c r="AK10" s="13"/>
      <c r="AL10" s="13"/>
      <c r="AM10" s="13"/>
      <c r="AN10" s="12"/>
      <c r="AO10" s="12"/>
      <c r="AP10" s="32"/>
      <c r="AQ10" s="12">
        <f t="shared" si="12"/>
      </c>
      <c r="AR10" s="13"/>
      <c r="AS10" s="13"/>
      <c r="AT10" s="13"/>
      <c r="AU10" s="12"/>
      <c r="AV10" s="12"/>
      <c r="AW10" s="11"/>
      <c r="AX10" s="12">
        <f t="shared" si="13"/>
      </c>
      <c r="AY10" s="13"/>
      <c r="AZ10" s="13"/>
      <c r="BA10" s="13"/>
      <c r="BB10" s="12"/>
      <c r="BC10" s="12"/>
      <c r="BD10" s="11"/>
      <c r="BE10" s="12">
        <f t="shared" si="14"/>
      </c>
      <c r="BF10" s="13"/>
      <c r="BG10" s="13"/>
      <c r="BH10" s="13"/>
      <c r="BI10" s="12"/>
      <c r="BJ10" s="12"/>
      <c r="BK10" s="11"/>
      <c r="BL10" s="12">
        <f t="shared" si="15"/>
      </c>
      <c r="BM10" s="13"/>
      <c r="BN10" s="13"/>
      <c r="BO10" s="13"/>
      <c r="BP10" s="12"/>
      <c r="BQ10" s="12"/>
      <c r="BR10" s="11"/>
      <c r="BS10" s="12">
        <f t="shared" si="16"/>
      </c>
      <c r="BT10" s="13"/>
      <c r="BU10" s="13"/>
      <c r="BV10" s="13"/>
      <c r="BW10" s="12"/>
      <c r="BX10" s="12"/>
      <c r="BY10" s="11"/>
      <c r="BZ10" s="12">
        <f t="shared" si="17"/>
      </c>
      <c r="CA10" s="13"/>
      <c r="CB10" s="13"/>
      <c r="CC10" s="13"/>
      <c r="CD10" s="12"/>
      <c r="CE10" s="12"/>
      <c r="CF10" s="11"/>
      <c r="CG10" s="12">
        <f t="shared" si="18"/>
      </c>
      <c r="CH10" s="13"/>
      <c r="CI10" s="13"/>
      <c r="CJ10" s="13"/>
      <c r="CK10" s="12"/>
      <c r="CL10" s="12"/>
      <c r="CM10" s="62"/>
      <c r="CN10" s="12">
        <f t="shared" si="19"/>
      </c>
    </row>
    <row r="11" spans="1:92" ht="26.25" customHeight="1">
      <c r="A11" s="15" t="s">
        <v>14</v>
      </c>
      <c r="B11" s="16">
        <f t="shared" si="20"/>
        <v>8942</v>
      </c>
      <c r="C11" s="16">
        <f t="shared" si="21"/>
        <v>8942</v>
      </c>
      <c r="D11" s="28">
        <f t="shared" si="22"/>
        <v>2002.07</v>
      </c>
      <c r="E11" s="12">
        <f t="shared" si="0"/>
        <v>22.38951017669425</v>
      </c>
      <c r="F11" s="12">
        <f t="shared" si="1"/>
        <v>22.38951017669425</v>
      </c>
      <c r="G11" s="28">
        <f>N11+U11</f>
        <v>1905.89</v>
      </c>
      <c r="H11" s="12">
        <f t="shared" si="2"/>
        <v>105.04646123333454</v>
      </c>
      <c r="I11" s="16">
        <v>8942</v>
      </c>
      <c r="J11" s="16">
        <v>8942</v>
      </c>
      <c r="K11" s="13">
        <v>2002.07</v>
      </c>
      <c r="L11" s="12">
        <f t="shared" si="3"/>
        <v>22.38951017669425</v>
      </c>
      <c r="M11" s="12">
        <f t="shared" si="4"/>
        <v>22.38951017669425</v>
      </c>
      <c r="N11" s="33">
        <v>1905.89</v>
      </c>
      <c r="O11" s="12">
        <f t="shared" si="5"/>
        <v>105.04646123333454</v>
      </c>
      <c r="P11" s="13">
        <f t="shared" si="23"/>
        <v>0</v>
      </c>
      <c r="Q11" s="13">
        <f t="shared" si="24"/>
        <v>0</v>
      </c>
      <c r="R11" s="13">
        <f t="shared" si="25"/>
        <v>0</v>
      </c>
      <c r="S11" s="16"/>
      <c r="T11" s="12">
        <f aca="true" t="shared" si="26" ref="T11:T37">IF(P11&lt;=0,"",IF(S11/P11&gt;200,"св200",S11/P11*100))</f>
      </c>
      <c r="U11" s="16"/>
      <c r="V11" s="12">
        <f t="shared" si="6"/>
      </c>
      <c r="W11" s="13"/>
      <c r="X11" s="13"/>
      <c r="Y11" s="13"/>
      <c r="Z11" s="12">
        <f aca="true" t="shared" si="27" ref="Z11:Z37">IF(W11&lt;=0,"",IF(Y11/W11*100&gt;200,"св200",Y11/W11*100))</f>
      </c>
      <c r="AA11" s="12">
        <f t="shared" si="7"/>
      </c>
      <c r="AB11" s="16"/>
      <c r="AC11" s="12">
        <f t="shared" si="8"/>
      </c>
      <c r="AD11" s="13"/>
      <c r="AE11" s="13"/>
      <c r="AF11" s="13"/>
      <c r="AG11" s="12">
        <f t="shared" si="9"/>
      </c>
      <c r="AH11" s="12">
        <f t="shared" si="10"/>
      </c>
      <c r="AI11" s="16"/>
      <c r="AJ11" s="12">
        <f t="shared" si="11"/>
      </c>
      <c r="AK11" s="13"/>
      <c r="AL11" s="13"/>
      <c r="AM11" s="13"/>
      <c r="AN11" s="12">
        <f aca="true" t="shared" si="28" ref="AN11:AN26">IF(AK11&lt;=0,"",IF(AM11/AK11*100&gt;200,"св200",AM11/AK11*100))</f>
      </c>
      <c r="AO11" s="12">
        <f aca="true" t="shared" si="29" ref="AO11:AO26">IF(AL11&lt;=0,"",IF(AM11/AL11*100&gt;200,"св200",AM11/AL11*100))</f>
      </c>
      <c r="AP11" s="33"/>
      <c r="AQ11" s="12">
        <f t="shared" si="12"/>
      </c>
      <c r="AR11" s="13"/>
      <c r="AS11" s="13"/>
      <c r="AT11" s="13"/>
      <c r="AU11" s="12">
        <f aca="true" t="shared" si="30" ref="AU11:AU26">IF(AR11&lt;=0,"",IF(AT11/AR11*100&gt;200,"св200",AT11/AR11*100))</f>
      </c>
      <c r="AV11" s="12">
        <f aca="true" t="shared" si="31" ref="AV11:AV26">IF(AS11&lt;=0,"",IF(AT11/AS11*100&gt;200,"св200",AT11/AS11*100))</f>
      </c>
      <c r="AW11" s="16"/>
      <c r="AX11" s="12">
        <f t="shared" si="13"/>
      </c>
      <c r="AY11" s="13"/>
      <c r="AZ11" s="13"/>
      <c r="BA11" s="13"/>
      <c r="BB11" s="12">
        <f aca="true" t="shared" si="32" ref="BB11:BB26">IF(AY11&lt;=0,"",IF(BA11/AY11*100&gt;200,"св200",BA11/AY11*100))</f>
      </c>
      <c r="BC11" s="12">
        <f aca="true" t="shared" si="33" ref="BC11:BC26">IF(AZ11&lt;=0,"",IF(BA11/AZ11*100&gt;200,"св200",BA11/AZ11*100))</f>
      </c>
      <c r="BD11" s="16"/>
      <c r="BE11" s="12">
        <f t="shared" si="14"/>
      </c>
      <c r="BF11" s="13"/>
      <c r="BG11" s="13"/>
      <c r="BH11" s="13"/>
      <c r="BI11" s="12">
        <f aca="true" t="shared" si="34" ref="BI11:BI26">IF(BF11&lt;=0,"",IF(BH11/BF11*100&gt;200,"св200",BH11/BF11*100))</f>
      </c>
      <c r="BJ11" s="12">
        <f aca="true" t="shared" si="35" ref="BJ11:BJ26">IF(BG11&lt;=0,"",IF(BH11/BG11*100&gt;200,"св200",BH11/BG11*100))</f>
      </c>
      <c r="BK11" s="16"/>
      <c r="BL11" s="12">
        <f t="shared" si="15"/>
      </c>
      <c r="BM11" s="13"/>
      <c r="BN11" s="13"/>
      <c r="BO11" s="13"/>
      <c r="BP11" s="12">
        <f aca="true" t="shared" si="36" ref="BP11:BP26">IF(BM11&lt;=0,"",IF(BO11/BM11*100&gt;200,"св200",BO11/BM11*100))</f>
      </c>
      <c r="BQ11" s="12">
        <f aca="true" t="shared" si="37" ref="BQ11:BQ26">IF(BN11&lt;=0,"",IF(BO11/BN11*100&gt;200,"св200",BO11/BN11*100))</f>
      </c>
      <c r="BR11" s="16"/>
      <c r="BS11" s="12">
        <f t="shared" si="16"/>
      </c>
      <c r="BT11" s="13"/>
      <c r="BU11" s="13"/>
      <c r="BV11" s="13"/>
      <c r="BW11" s="12">
        <f aca="true" t="shared" si="38" ref="BW11:BW26">IF(BT11&lt;=0,"",IF(BV11/BT11*100&gt;200,"св200",BV11/BT11*100))</f>
      </c>
      <c r="BX11" s="12">
        <f aca="true" t="shared" si="39" ref="BX11:BX26">IF(BU11&lt;=0,"",IF(BV11/BU11*100&gt;200,"св200",BV11/BU11*100))</f>
      </c>
      <c r="BY11" s="16"/>
      <c r="BZ11" s="12">
        <f t="shared" si="17"/>
      </c>
      <c r="CA11" s="13"/>
      <c r="CB11" s="13"/>
      <c r="CC11" s="13"/>
      <c r="CD11" s="12">
        <f aca="true" t="shared" si="40" ref="CD11:CD26">IF(CA11&lt;=0,"",IF(CC11/CA11*100&gt;200,"св200",CC11/CA11*100))</f>
      </c>
      <c r="CE11" s="12">
        <f aca="true" t="shared" si="41" ref="CE11:CE26">IF(CB11&lt;=0,"",IF(CC11/CB11*100&gt;200,"св200",CC11/CB11*100))</f>
      </c>
      <c r="CF11" s="16"/>
      <c r="CG11" s="12">
        <f t="shared" si="18"/>
      </c>
      <c r="CH11" s="13"/>
      <c r="CI11" s="13"/>
      <c r="CJ11" s="13"/>
      <c r="CK11" s="12">
        <f aca="true" t="shared" si="42" ref="CK11:CK26">IF(CH11&lt;=0,"",IF(CJ11/CH11*100&gt;200,"св200",CJ11/CH11*100))</f>
      </c>
      <c r="CL11" s="12">
        <f aca="true" t="shared" si="43" ref="CL11:CL26">IF(CI11&lt;=0,"",IF(CJ11/CI11*100&gt;200,"св200",CJ11/CI11*100))</f>
      </c>
      <c r="CM11" s="55">
        <v>0</v>
      </c>
      <c r="CN11" s="12">
        <f t="shared" si="19"/>
      </c>
    </row>
    <row r="12" spans="1:92" ht="15.75" customHeight="1">
      <c r="A12" s="15" t="s">
        <v>15</v>
      </c>
      <c r="B12" s="16">
        <f t="shared" si="20"/>
        <v>392</v>
      </c>
      <c r="C12" s="16">
        <f t="shared" si="21"/>
        <v>401.1</v>
      </c>
      <c r="D12" s="28">
        <f t="shared" si="22"/>
        <v>100.9</v>
      </c>
      <c r="E12" s="12">
        <f t="shared" si="0"/>
        <v>25.73979591836735</v>
      </c>
      <c r="F12" s="12">
        <f t="shared" si="1"/>
        <v>25.155821490900028</v>
      </c>
      <c r="G12" s="28">
        <f>N12+U12</f>
        <v>115.76</v>
      </c>
      <c r="H12" s="12">
        <f t="shared" si="2"/>
        <v>87.16309606081548</v>
      </c>
      <c r="I12" s="16">
        <v>362</v>
      </c>
      <c r="J12" s="16">
        <v>362</v>
      </c>
      <c r="K12" s="13">
        <v>70.63</v>
      </c>
      <c r="L12" s="12">
        <f t="shared" si="3"/>
        <v>19.511049723756905</v>
      </c>
      <c r="M12" s="12">
        <f t="shared" si="4"/>
        <v>19.511049723756905</v>
      </c>
      <c r="N12" s="33">
        <v>57.88</v>
      </c>
      <c r="O12" s="12">
        <f t="shared" si="5"/>
        <v>122.02833448514166</v>
      </c>
      <c r="P12" s="13">
        <f>W12+AD12+AK12+AR12+AY12+BF12+BM12+BT12+CA12+CH12</f>
        <v>30</v>
      </c>
      <c r="Q12" s="13">
        <f t="shared" si="24"/>
        <v>39.1</v>
      </c>
      <c r="R12" s="13">
        <f t="shared" si="25"/>
        <v>30.270000000000003</v>
      </c>
      <c r="S12" s="12">
        <f aca="true" t="shared" si="44" ref="S12:S17">IF(P12&lt;=0,"",IF(R12/P12&gt;200,"св200",R12/P12*100))</f>
        <v>100.9</v>
      </c>
      <c r="T12" s="12">
        <f aca="true" t="shared" si="45" ref="T12:T17">IF(Q12&lt;=0,"",IF(R12/Q12&gt;200,"св200",R12/Q12*100))</f>
        <v>77.41687979539643</v>
      </c>
      <c r="U12" s="13">
        <f aca="true" t="shared" si="46" ref="U12:U18">AB12+AI12+AP12+AW12+BD12+BK12+BR12+BY12+CF12+CM12</f>
        <v>57.88</v>
      </c>
      <c r="V12" s="12">
        <f t="shared" si="6"/>
        <v>52.29785763648928</v>
      </c>
      <c r="W12" s="13"/>
      <c r="X12" s="13">
        <v>0</v>
      </c>
      <c r="Y12" s="13"/>
      <c r="Z12" s="12">
        <f t="shared" si="27"/>
      </c>
      <c r="AA12" s="12">
        <f t="shared" si="7"/>
      </c>
      <c r="AB12" s="16">
        <v>0</v>
      </c>
      <c r="AC12" s="12">
        <f t="shared" si="8"/>
      </c>
      <c r="AD12" s="13"/>
      <c r="AE12" s="13">
        <v>9.1</v>
      </c>
      <c r="AF12" s="13">
        <v>9.05</v>
      </c>
      <c r="AG12" s="12">
        <f t="shared" si="9"/>
      </c>
      <c r="AH12" s="12">
        <f t="shared" si="10"/>
        <v>99.45054945054946</v>
      </c>
      <c r="AI12" s="33">
        <v>0</v>
      </c>
      <c r="AJ12" s="12" t="e">
        <f t="shared" si="11"/>
        <v>#DIV/0!</v>
      </c>
      <c r="AK12" s="13">
        <v>0</v>
      </c>
      <c r="AL12" s="13">
        <v>0</v>
      </c>
      <c r="AM12" s="13">
        <v>0</v>
      </c>
      <c r="AN12" s="12">
        <f t="shared" si="28"/>
      </c>
      <c r="AO12" s="12">
        <f t="shared" si="29"/>
      </c>
      <c r="AP12" s="33"/>
      <c r="AQ12" s="12">
        <f t="shared" si="12"/>
      </c>
      <c r="AR12" s="13"/>
      <c r="AS12" s="13"/>
      <c r="AT12" s="13"/>
      <c r="AU12" s="12">
        <f t="shared" si="30"/>
      </c>
      <c r="AV12" s="12">
        <f t="shared" si="31"/>
      </c>
      <c r="AW12" s="16"/>
      <c r="AX12" s="12">
        <f t="shared" si="13"/>
      </c>
      <c r="AY12" s="13"/>
      <c r="AZ12" s="13"/>
      <c r="BA12" s="13"/>
      <c r="BB12" s="12">
        <f t="shared" si="32"/>
      </c>
      <c r="BC12" s="12">
        <f t="shared" si="33"/>
      </c>
      <c r="BD12" s="16">
        <v>0</v>
      </c>
      <c r="BE12" s="12">
        <f t="shared" si="14"/>
      </c>
      <c r="BF12" s="13">
        <v>6</v>
      </c>
      <c r="BG12" s="13">
        <v>6</v>
      </c>
      <c r="BH12" s="13">
        <v>5.94</v>
      </c>
      <c r="BI12" s="12">
        <f t="shared" si="34"/>
        <v>99.00000000000001</v>
      </c>
      <c r="BJ12" s="12">
        <f t="shared" si="35"/>
        <v>99.00000000000001</v>
      </c>
      <c r="BK12" s="28">
        <v>28.14</v>
      </c>
      <c r="BL12" s="12">
        <f t="shared" si="15"/>
        <v>21.108742004264393</v>
      </c>
      <c r="BM12" s="13"/>
      <c r="BN12" s="13">
        <v>0</v>
      </c>
      <c r="BO12" s="13">
        <v>14.38</v>
      </c>
      <c r="BP12" s="12">
        <f t="shared" si="36"/>
      </c>
      <c r="BQ12" s="12">
        <f t="shared" si="37"/>
      </c>
      <c r="BR12" s="33">
        <v>27.86</v>
      </c>
      <c r="BS12" s="12">
        <f t="shared" si="16"/>
        <v>51.61521895190238</v>
      </c>
      <c r="BT12" s="13"/>
      <c r="BU12" s="13"/>
      <c r="BV12" s="13"/>
      <c r="BW12" s="12">
        <f t="shared" si="38"/>
      </c>
      <c r="BX12" s="12">
        <f t="shared" si="39"/>
      </c>
      <c r="BY12" s="16">
        <v>0</v>
      </c>
      <c r="BZ12" s="12">
        <f t="shared" si="17"/>
      </c>
      <c r="CA12" s="13"/>
      <c r="CB12" s="13"/>
      <c r="CC12" s="13"/>
      <c r="CD12" s="12">
        <f t="shared" si="40"/>
      </c>
      <c r="CE12" s="12">
        <f t="shared" si="41"/>
      </c>
      <c r="CF12" s="16">
        <v>0</v>
      </c>
      <c r="CG12" s="12">
        <f t="shared" si="18"/>
      </c>
      <c r="CH12" s="13">
        <v>24</v>
      </c>
      <c r="CI12" s="13">
        <v>24</v>
      </c>
      <c r="CJ12" s="13">
        <v>0.9</v>
      </c>
      <c r="CK12" s="12">
        <f t="shared" si="42"/>
        <v>3.75</v>
      </c>
      <c r="CL12" s="12">
        <f t="shared" si="43"/>
        <v>3.75</v>
      </c>
      <c r="CM12" s="55">
        <v>1.88</v>
      </c>
      <c r="CN12" s="12">
        <f t="shared" si="19"/>
        <v>47.87234042553192</v>
      </c>
    </row>
    <row r="13" spans="1:92" s="36" customFormat="1" ht="18" customHeight="1">
      <c r="A13" s="52" t="s">
        <v>16</v>
      </c>
      <c r="B13" s="53">
        <f t="shared" si="20"/>
        <v>6383</v>
      </c>
      <c r="C13" s="53">
        <f t="shared" si="21"/>
        <v>6325.9</v>
      </c>
      <c r="D13" s="54">
        <f t="shared" si="22"/>
        <v>304.97</v>
      </c>
      <c r="E13" s="50">
        <f t="shared" si="0"/>
        <v>4.77784740717531</v>
      </c>
      <c r="F13" s="50">
        <f t="shared" si="1"/>
        <v>4.8209740906432295</v>
      </c>
      <c r="G13" s="54">
        <f aca="true" t="shared" si="47" ref="G13:G37">N13+U13</f>
        <v>98.63</v>
      </c>
      <c r="H13" s="12" t="str">
        <f t="shared" si="2"/>
        <v>св200</v>
      </c>
      <c r="I13" s="53"/>
      <c r="J13" s="53">
        <v>0</v>
      </c>
      <c r="K13" s="41"/>
      <c r="L13" s="50">
        <f t="shared" si="3"/>
      </c>
      <c r="M13" s="50">
        <f t="shared" si="4"/>
      </c>
      <c r="N13" s="55"/>
      <c r="O13" s="12">
        <f t="shared" si="5"/>
      </c>
      <c r="P13" s="41">
        <f t="shared" si="23"/>
        <v>6383</v>
      </c>
      <c r="Q13" s="41">
        <f t="shared" si="24"/>
        <v>6325.9</v>
      </c>
      <c r="R13" s="41">
        <f t="shared" si="25"/>
        <v>304.97</v>
      </c>
      <c r="S13" s="50">
        <f t="shared" si="44"/>
        <v>4.77784740717531</v>
      </c>
      <c r="T13" s="50">
        <f t="shared" si="45"/>
        <v>4.8209740906432295</v>
      </c>
      <c r="U13" s="53">
        <f t="shared" si="46"/>
        <v>98.63</v>
      </c>
      <c r="V13" s="12" t="str">
        <f t="shared" si="6"/>
        <v>св200</v>
      </c>
      <c r="W13" s="41">
        <v>3192</v>
      </c>
      <c r="X13" s="41">
        <v>3192</v>
      </c>
      <c r="Y13" s="41">
        <v>79.1</v>
      </c>
      <c r="Z13" s="50">
        <f t="shared" si="27"/>
        <v>2.4780701754385963</v>
      </c>
      <c r="AA13" s="50">
        <f t="shared" si="7"/>
        <v>2.4780701754385963</v>
      </c>
      <c r="AB13" s="53">
        <v>22.86</v>
      </c>
      <c r="AC13" s="12" t="str">
        <f t="shared" si="8"/>
        <v>св200</v>
      </c>
      <c r="AD13" s="41">
        <v>463</v>
      </c>
      <c r="AE13" s="41">
        <v>405.9</v>
      </c>
      <c r="AF13" s="41">
        <v>2.88</v>
      </c>
      <c r="AG13" s="50">
        <f t="shared" si="9"/>
        <v>0.6220302375809935</v>
      </c>
      <c r="AH13" s="50">
        <f t="shared" si="10"/>
        <v>0.7095343680709534</v>
      </c>
      <c r="AI13" s="55">
        <v>0.55</v>
      </c>
      <c r="AJ13" s="12" t="str">
        <f t="shared" si="11"/>
        <v>св200</v>
      </c>
      <c r="AK13" s="41">
        <v>1103</v>
      </c>
      <c r="AL13" s="41">
        <v>1103</v>
      </c>
      <c r="AM13" s="41">
        <v>170.35</v>
      </c>
      <c r="AN13" s="50">
        <f t="shared" si="28"/>
        <v>15.44424297370807</v>
      </c>
      <c r="AO13" s="50">
        <f t="shared" si="29"/>
        <v>15.44424297370807</v>
      </c>
      <c r="AP13" s="55">
        <v>47.03</v>
      </c>
      <c r="AQ13" s="12" t="str">
        <f t="shared" si="12"/>
        <v>св200</v>
      </c>
      <c r="AR13" s="41">
        <v>151</v>
      </c>
      <c r="AS13" s="41">
        <v>151</v>
      </c>
      <c r="AT13" s="41">
        <v>0.6</v>
      </c>
      <c r="AU13" s="50">
        <f t="shared" si="30"/>
        <v>0.3973509933774834</v>
      </c>
      <c r="AV13" s="50">
        <f>IF(AS13&lt;=0,"",IF(AT13/AS13*100&gt;200,"св200",AT13/AS13*100))</f>
        <v>0.3973509933774834</v>
      </c>
      <c r="AW13" s="55">
        <v>-4.79</v>
      </c>
      <c r="AX13" s="12">
        <f t="shared" si="13"/>
        <v>-12.526096033402922</v>
      </c>
      <c r="AY13" s="41">
        <v>165</v>
      </c>
      <c r="AZ13" s="41">
        <v>165</v>
      </c>
      <c r="BA13" s="41">
        <v>24.44</v>
      </c>
      <c r="BB13" s="50">
        <f t="shared" si="32"/>
        <v>14.812121212121212</v>
      </c>
      <c r="BC13" s="50">
        <f t="shared" si="33"/>
        <v>14.812121212121212</v>
      </c>
      <c r="BD13" s="53">
        <v>23.47</v>
      </c>
      <c r="BE13" s="12">
        <f t="shared" si="14"/>
        <v>104.13293566254795</v>
      </c>
      <c r="BF13" s="41">
        <v>152</v>
      </c>
      <c r="BG13" s="41">
        <v>152</v>
      </c>
      <c r="BH13" s="41">
        <v>-38.48</v>
      </c>
      <c r="BI13" s="50">
        <f t="shared" si="34"/>
        <v>-25.31578947368421</v>
      </c>
      <c r="BJ13" s="50">
        <f t="shared" si="35"/>
        <v>-25.31578947368421</v>
      </c>
      <c r="BK13" s="54">
        <v>0.51</v>
      </c>
      <c r="BL13" s="12">
        <f t="shared" si="15"/>
      </c>
      <c r="BM13" s="41">
        <v>158</v>
      </c>
      <c r="BN13" s="41">
        <v>158</v>
      </c>
      <c r="BO13" s="41">
        <v>7.51</v>
      </c>
      <c r="BP13" s="50">
        <f t="shared" si="36"/>
        <v>4.753164556962025</v>
      </c>
      <c r="BQ13" s="50">
        <f t="shared" si="37"/>
        <v>4.753164556962025</v>
      </c>
      <c r="BR13" s="55">
        <v>4.17</v>
      </c>
      <c r="BS13" s="12">
        <f t="shared" si="16"/>
        <v>180.09592326139088</v>
      </c>
      <c r="BT13" s="41">
        <v>224</v>
      </c>
      <c r="BU13" s="41">
        <v>224</v>
      </c>
      <c r="BV13" s="56">
        <v>-7.88</v>
      </c>
      <c r="BW13" s="50">
        <f t="shared" si="38"/>
        <v>-3.517857142857143</v>
      </c>
      <c r="BX13" s="50">
        <f t="shared" si="39"/>
        <v>-3.517857142857143</v>
      </c>
      <c r="BY13" s="53">
        <v>-3.61</v>
      </c>
      <c r="BZ13" s="12">
        <f t="shared" si="17"/>
      </c>
      <c r="CA13" s="41">
        <v>209</v>
      </c>
      <c r="CB13" s="41">
        <v>209</v>
      </c>
      <c r="CC13" s="41">
        <v>50.73</v>
      </c>
      <c r="CD13" s="50">
        <f t="shared" si="40"/>
        <v>24.27272727272727</v>
      </c>
      <c r="CE13" s="50">
        <f t="shared" si="41"/>
        <v>24.27272727272727</v>
      </c>
      <c r="CF13" s="53">
        <v>1.49</v>
      </c>
      <c r="CG13" s="12" t="str">
        <f t="shared" si="18"/>
        <v>св200</v>
      </c>
      <c r="CH13" s="41">
        <v>566</v>
      </c>
      <c r="CI13" s="41">
        <v>566</v>
      </c>
      <c r="CJ13" s="41">
        <v>15.72</v>
      </c>
      <c r="CK13" s="50">
        <f t="shared" si="42"/>
        <v>2.777385159010601</v>
      </c>
      <c r="CL13" s="50">
        <f t="shared" si="43"/>
        <v>2.777385159010601</v>
      </c>
      <c r="CM13" s="55">
        <v>6.95</v>
      </c>
      <c r="CN13" s="12" t="str">
        <f t="shared" si="19"/>
        <v>св200</v>
      </c>
    </row>
    <row r="14" spans="1:92" s="36" customFormat="1" ht="15.75" customHeight="1">
      <c r="A14" s="52" t="s">
        <v>71</v>
      </c>
      <c r="B14" s="53">
        <f t="shared" si="20"/>
        <v>8906</v>
      </c>
      <c r="C14" s="53">
        <f t="shared" si="21"/>
        <v>8906</v>
      </c>
      <c r="D14" s="54">
        <f t="shared" si="22"/>
        <v>695.11</v>
      </c>
      <c r="E14" s="50">
        <f t="shared" si="0"/>
        <v>7.8049629463283186</v>
      </c>
      <c r="F14" s="50">
        <f t="shared" si="1"/>
        <v>7.8049629463283186</v>
      </c>
      <c r="G14" s="54">
        <f t="shared" si="47"/>
        <v>1507.3000000000002</v>
      </c>
      <c r="H14" s="12">
        <f t="shared" si="2"/>
        <v>46.11623432627877</v>
      </c>
      <c r="I14" s="53">
        <v>0</v>
      </c>
      <c r="J14" s="53">
        <v>0</v>
      </c>
      <c r="K14" s="41"/>
      <c r="L14" s="50">
        <f t="shared" si="3"/>
      </c>
      <c r="M14" s="50">
        <f t="shared" si="4"/>
      </c>
      <c r="N14" s="55"/>
      <c r="O14" s="12">
        <f t="shared" si="5"/>
      </c>
      <c r="P14" s="41">
        <f t="shared" si="23"/>
        <v>8906</v>
      </c>
      <c r="Q14" s="41">
        <f t="shared" si="24"/>
        <v>8906</v>
      </c>
      <c r="R14" s="41">
        <f t="shared" si="25"/>
        <v>695.11</v>
      </c>
      <c r="S14" s="50">
        <f t="shared" si="44"/>
        <v>7.8049629463283186</v>
      </c>
      <c r="T14" s="50">
        <f t="shared" si="45"/>
        <v>7.8049629463283186</v>
      </c>
      <c r="U14" s="53">
        <f t="shared" si="46"/>
        <v>1507.3000000000002</v>
      </c>
      <c r="V14" s="12">
        <f t="shared" si="6"/>
        <v>46.11623432627877</v>
      </c>
      <c r="W14" s="41">
        <f>W15+W16</f>
        <v>4569</v>
      </c>
      <c r="X14" s="41">
        <f>X15+X16</f>
        <v>4569</v>
      </c>
      <c r="Y14" s="42">
        <f>Y15+Y16</f>
        <v>388.32000000000005</v>
      </c>
      <c r="Z14" s="50">
        <f t="shared" si="27"/>
        <v>8.499015101772818</v>
      </c>
      <c r="AA14" s="50">
        <f t="shared" si="7"/>
        <v>8.499015101772818</v>
      </c>
      <c r="AB14" s="42">
        <f>AB15+AB16</f>
        <v>1151.38</v>
      </c>
      <c r="AC14" s="12">
        <f t="shared" si="8"/>
        <v>33.72648474005107</v>
      </c>
      <c r="AD14" s="41">
        <f>AD15+AD16</f>
        <v>602</v>
      </c>
      <c r="AE14" s="41">
        <v>602</v>
      </c>
      <c r="AF14" s="42">
        <f>AF15+AF16</f>
        <v>23.709999999999997</v>
      </c>
      <c r="AG14" s="50">
        <f t="shared" si="9"/>
        <v>3.938538205980066</v>
      </c>
      <c r="AH14" s="50">
        <f t="shared" si="10"/>
        <v>3.938538205980066</v>
      </c>
      <c r="AI14" s="42">
        <v>22.04</v>
      </c>
      <c r="AJ14" s="12">
        <f t="shared" si="11"/>
        <v>107.57713248638838</v>
      </c>
      <c r="AK14" s="41">
        <f>AK15+AK16</f>
        <v>1019</v>
      </c>
      <c r="AL14" s="41">
        <f>AL15+AL16</f>
        <v>1019</v>
      </c>
      <c r="AM14" s="42">
        <f>AM15+AM16</f>
        <v>101.69</v>
      </c>
      <c r="AN14" s="50">
        <f t="shared" si="28"/>
        <v>9.979391560353287</v>
      </c>
      <c r="AO14" s="50">
        <f t="shared" si="29"/>
        <v>9.979391560353287</v>
      </c>
      <c r="AP14" s="42">
        <f>AP15+AP16</f>
        <v>54.650000000000006</v>
      </c>
      <c r="AQ14" s="12">
        <f t="shared" si="12"/>
        <v>186.07502287282708</v>
      </c>
      <c r="AR14" s="41">
        <f>AR15+AR16</f>
        <v>254</v>
      </c>
      <c r="AS14" s="41">
        <v>254</v>
      </c>
      <c r="AT14" s="42">
        <f>AT15+AT16</f>
        <v>16.240000000000002</v>
      </c>
      <c r="AU14" s="50">
        <f t="shared" si="30"/>
        <v>6.393700787401575</v>
      </c>
      <c r="AV14" s="50">
        <f t="shared" si="31"/>
        <v>6.393700787401575</v>
      </c>
      <c r="AW14" s="42">
        <f>AW15+AW16</f>
        <v>27.8</v>
      </c>
      <c r="AX14" s="12">
        <f t="shared" si="13"/>
        <v>58.417266187050366</v>
      </c>
      <c r="AY14" s="41">
        <f>AY15+AY16</f>
        <v>230</v>
      </c>
      <c r="AZ14" s="41">
        <f>AZ15+AZ16</f>
        <v>230</v>
      </c>
      <c r="BA14" s="42">
        <f>BA15+BA16</f>
        <v>10.76</v>
      </c>
      <c r="BB14" s="50">
        <f t="shared" si="32"/>
        <v>4.678260869565217</v>
      </c>
      <c r="BC14" s="50">
        <f t="shared" si="33"/>
        <v>4.678260869565217</v>
      </c>
      <c r="BD14" s="53">
        <f>SUM(BD15:BD16)</f>
        <v>6.1</v>
      </c>
      <c r="BE14" s="12">
        <f t="shared" si="14"/>
        <v>176.39344262295083</v>
      </c>
      <c r="BF14" s="41">
        <f>BF15+BF16</f>
        <v>532</v>
      </c>
      <c r="BG14" s="41">
        <v>532</v>
      </c>
      <c r="BH14" s="42">
        <f>BH15+BH16</f>
        <v>31.330000000000002</v>
      </c>
      <c r="BI14" s="50">
        <f t="shared" si="34"/>
        <v>5.889097744360903</v>
      </c>
      <c r="BJ14" s="50">
        <f t="shared" si="35"/>
        <v>5.889097744360903</v>
      </c>
      <c r="BK14" s="54">
        <f>SUM(BK15:BK16)</f>
        <v>60.69</v>
      </c>
      <c r="BL14" s="12">
        <f t="shared" si="15"/>
        <v>51.62300214203329</v>
      </c>
      <c r="BM14" s="41">
        <f>BM15+BM16</f>
        <v>415</v>
      </c>
      <c r="BN14" s="41">
        <f>BN15+BN16</f>
        <v>415</v>
      </c>
      <c r="BO14" s="42">
        <f>BO15+BO16</f>
        <v>32.86</v>
      </c>
      <c r="BP14" s="50">
        <f t="shared" si="36"/>
        <v>7.918072289156626</v>
      </c>
      <c r="BQ14" s="50">
        <f t="shared" si="37"/>
        <v>7.918072289156626</v>
      </c>
      <c r="BR14" s="42">
        <f>BR15+BR16</f>
        <v>43.5</v>
      </c>
      <c r="BS14" s="12">
        <f t="shared" si="16"/>
        <v>75.54022988505747</v>
      </c>
      <c r="BT14" s="41">
        <f>BT15+BT16</f>
        <v>446</v>
      </c>
      <c r="BU14" s="41">
        <f>BU15+BU16</f>
        <v>446</v>
      </c>
      <c r="BV14" s="42">
        <f>BV15+BV16</f>
        <v>14.02</v>
      </c>
      <c r="BW14" s="50">
        <f t="shared" si="38"/>
        <v>3.143497757847533</v>
      </c>
      <c r="BX14" s="50">
        <f t="shared" si="39"/>
        <v>3.143497757847533</v>
      </c>
      <c r="BY14" s="42">
        <f>SUM(BY15:BY16)</f>
        <v>48.7</v>
      </c>
      <c r="BZ14" s="12">
        <f t="shared" si="17"/>
        <v>28.788501026694043</v>
      </c>
      <c r="CA14" s="41">
        <f>CA15+CA16</f>
        <v>406</v>
      </c>
      <c r="CB14" s="41">
        <v>406</v>
      </c>
      <c r="CC14" s="42">
        <f>CC15+CC16</f>
        <v>38.67</v>
      </c>
      <c r="CD14" s="50">
        <f t="shared" si="40"/>
        <v>9.524630541871922</v>
      </c>
      <c r="CE14" s="50">
        <f t="shared" si="41"/>
        <v>9.524630541871922</v>
      </c>
      <c r="CF14" s="42">
        <f>CF15+CF16</f>
        <v>15.299999999999999</v>
      </c>
      <c r="CG14" s="12" t="str">
        <f t="shared" si="18"/>
        <v>св200</v>
      </c>
      <c r="CH14" s="41">
        <f>CH15+CH16</f>
        <v>433</v>
      </c>
      <c r="CI14" s="41">
        <f>CI15+CI16</f>
        <v>433</v>
      </c>
      <c r="CJ14" s="41">
        <f>CJ15+CJ16</f>
        <v>37.510000000000005</v>
      </c>
      <c r="CK14" s="50">
        <f t="shared" si="42"/>
        <v>8.66281755196305</v>
      </c>
      <c r="CL14" s="50">
        <f t="shared" si="43"/>
        <v>8.66281755196305</v>
      </c>
      <c r="CM14" s="42">
        <f>CM15+CM16</f>
        <v>77.14</v>
      </c>
      <c r="CN14" s="12">
        <f t="shared" si="19"/>
        <v>48.625875032408615</v>
      </c>
    </row>
    <row r="15" spans="1:92" s="36" customFormat="1" ht="15.75" customHeight="1">
      <c r="A15" s="52" t="s">
        <v>51</v>
      </c>
      <c r="B15" s="53">
        <f t="shared" si="20"/>
        <v>3436.4</v>
      </c>
      <c r="C15" s="53">
        <f t="shared" si="21"/>
        <v>3436.4</v>
      </c>
      <c r="D15" s="54">
        <f t="shared" si="22"/>
        <v>402.98</v>
      </c>
      <c r="E15" s="50">
        <f t="shared" si="0"/>
        <v>11.726807123734142</v>
      </c>
      <c r="F15" s="50">
        <f t="shared" si="1"/>
        <v>11.726807123734142</v>
      </c>
      <c r="G15" s="54">
        <f t="shared" si="47"/>
        <v>1122.79</v>
      </c>
      <c r="H15" s="12">
        <f t="shared" si="2"/>
        <v>35.89095022221431</v>
      </c>
      <c r="I15" s="53"/>
      <c r="J15" s="53"/>
      <c r="K15" s="41"/>
      <c r="L15" s="50"/>
      <c r="M15" s="50"/>
      <c r="N15" s="55"/>
      <c r="O15" s="12">
        <f t="shared" si="5"/>
      </c>
      <c r="P15" s="41">
        <f t="shared" si="23"/>
        <v>3436.4</v>
      </c>
      <c r="Q15" s="41">
        <f t="shared" si="24"/>
        <v>3436.4</v>
      </c>
      <c r="R15" s="41">
        <f t="shared" si="25"/>
        <v>402.98</v>
      </c>
      <c r="S15" s="50">
        <f t="shared" si="44"/>
        <v>11.726807123734142</v>
      </c>
      <c r="T15" s="50">
        <f t="shared" si="45"/>
        <v>11.726807123734142</v>
      </c>
      <c r="U15" s="53">
        <f t="shared" si="46"/>
        <v>1122.79</v>
      </c>
      <c r="V15" s="12">
        <f t="shared" si="6"/>
        <v>35.89095022221431</v>
      </c>
      <c r="W15" s="41">
        <v>2741</v>
      </c>
      <c r="X15" s="41">
        <v>2741</v>
      </c>
      <c r="Y15" s="41">
        <v>283.6</v>
      </c>
      <c r="Z15" s="50">
        <f>IF(W15&lt;=0,"",IF(Y15/W15*100&gt;200,"св200",Y15/W15*100))</f>
        <v>10.346588836191172</v>
      </c>
      <c r="AA15" s="50">
        <f>IF(X15&lt;=0,"",IF(Y15/X15*100&gt;200,"св200",Y15/X15*100))</f>
        <v>10.346588836191172</v>
      </c>
      <c r="AB15" s="54">
        <v>989.44</v>
      </c>
      <c r="AC15" s="12">
        <f t="shared" si="8"/>
        <v>28.662677878395858</v>
      </c>
      <c r="AD15" s="41">
        <v>112</v>
      </c>
      <c r="AE15" s="41">
        <v>112</v>
      </c>
      <c r="AF15" s="41">
        <v>7.63</v>
      </c>
      <c r="AG15" s="50">
        <f>IF(AD15&lt;=0,"",IF(AF15/AD15*100&gt;200,"св200",AF15/AD15*100))</f>
        <v>6.812500000000001</v>
      </c>
      <c r="AH15" s="50">
        <f>IF(AE15&lt;=0,"",IF(AF15/AE15*100&gt;200,"св200",AF15/AE15*100))</f>
        <v>6.812500000000001</v>
      </c>
      <c r="AI15" s="55">
        <v>4.32</v>
      </c>
      <c r="AJ15" s="12">
        <f t="shared" si="11"/>
        <v>176.62037037037035</v>
      </c>
      <c r="AK15" s="41">
        <v>72.4</v>
      </c>
      <c r="AL15" s="41">
        <v>72.4</v>
      </c>
      <c r="AM15" s="41">
        <v>15.97</v>
      </c>
      <c r="AN15" s="50">
        <f>IF(AK15&lt;=0,"",IF(AM15/AK15*100&gt;200,"св200",AM15/AK15*100))</f>
        <v>22.058011049723756</v>
      </c>
      <c r="AO15" s="50">
        <f>IF(AL15&lt;=0,"",IF(AM15/AL15*100&gt;200,"св200",AM15/AL15*100))</f>
        <v>22.058011049723756</v>
      </c>
      <c r="AP15" s="55">
        <v>28.05</v>
      </c>
      <c r="AQ15" s="12">
        <f t="shared" si="12"/>
        <v>56.934046345811055</v>
      </c>
      <c r="AR15" s="41">
        <v>23</v>
      </c>
      <c r="AS15" s="41">
        <v>23</v>
      </c>
      <c r="AT15" s="41">
        <v>11.07</v>
      </c>
      <c r="AU15" s="50">
        <f>IF(AR15&lt;=0,"",IF(AT15/AR15*100&gt;200,"св200",AT15/AR15*100))</f>
        <v>48.130434782608695</v>
      </c>
      <c r="AV15" s="50">
        <f>IF(AS15&lt;=0,"",IF(AT15/AS15*100&gt;200,"св200",AT15/AS15*100))</f>
        <v>48.130434782608695</v>
      </c>
      <c r="AW15" s="55">
        <v>22.78</v>
      </c>
      <c r="AX15" s="12">
        <f t="shared" si="13"/>
        <v>48.59525899912204</v>
      </c>
      <c r="AY15" s="41">
        <v>0</v>
      </c>
      <c r="AZ15" s="41">
        <v>0</v>
      </c>
      <c r="BA15" s="41">
        <v>0.44</v>
      </c>
      <c r="BB15" s="50">
        <f>IF(AY15&lt;=0,"",IF(BA15/AY15*100&gt;200,"св200",BA15/AY15*100))</f>
      </c>
      <c r="BC15" s="50">
        <f>IF(AZ15&lt;=0,"",IF(BA15/AZ15*100&gt;200,"св200",BA15/AZ15*100))</f>
      </c>
      <c r="BD15" s="53">
        <v>2.7</v>
      </c>
      <c r="BE15" s="12">
        <f t="shared" si="14"/>
        <v>16.296296296296294</v>
      </c>
      <c r="BF15" s="41">
        <v>54</v>
      </c>
      <c r="BG15" s="41">
        <v>54</v>
      </c>
      <c r="BH15" s="41">
        <v>21.44</v>
      </c>
      <c r="BI15" s="50">
        <f>IF(BF15&lt;=0,"",IF(BH15/BF15*100&gt;200,"св200",BH15/BF15*100))</f>
        <v>39.70370370370371</v>
      </c>
      <c r="BJ15" s="50">
        <f>IF(BG15&lt;=0,"",IF(BH15/BG15*100&gt;200,"св200",BH15/BG15*100))</f>
        <v>39.70370370370371</v>
      </c>
      <c r="BK15" s="54">
        <v>16</v>
      </c>
      <c r="BL15" s="12">
        <f t="shared" si="15"/>
        <v>134</v>
      </c>
      <c r="BM15" s="41">
        <v>40</v>
      </c>
      <c r="BN15" s="41">
        <v>40</v>
      </c>
      <c r="BO15" s="41">
        <v>4.42</v>
      </c>
      <c r="BP15" s="50">
        <f>IF(BM15&lt;=0,"",IF(BO15/BM15*100&gt;200,"св200",BO15/BM15*100))</f>
        <v>11.05</v>
      </c>
      <c r="BQ15" s="50">
        <f>IF(BN15&lt;=0,"",IF(BO15/BN15*100&gt;200,"св200",BO15/BN15*100))</f>
        <v>11.05</v>
      </c>
      <c r="BR15" s="55">
        <v>5.75</v>
      </c>
      <c r="BS15" s="12">
        <f t="shared" si="16"/>
        <v>76.8695652173913</v>
      </c>
      <c r="BT15" s="41">
        <v>280</v>
      </c>
      <c r="BU15" s="41">
        <v>280</v>
      </c>
      <c r="BV15" s="41">
        <v>7.78</v>
      </c>
      <c r="BW15" s="50">
        <f>IF(BT15&lt;=0,"",IF(BV15/BT15*100&gt;200,"св200",BV15/BT15*100))</f>
        <v>2.7785714285714285</v>
      </c>
      <c r="BX15" s="50">
        <f>IF(BU15&lt;=0,"",IF(BV15/BU15*100&gt;200,"св200",BV15/BU15*100))</f>
        <v>2.7785714285714285</v>
      </c>
      <c r="BY15" s="53">
        <v>45.6</v>
      </c>
      <c r="BZ15" s="12">
        <f t="shared" si="17"/>
        <v>17.06140350877193</v>
      </c>
      <c r="CA15" s="41">
        <v>26</v>
      </c>
      <c r="CB15" s="41">
        <v>26</v>
      </c>
      <c r="CC15" s="41">
        <v>31.1</v>
      </c>
      <c r="CD15" s="50">
        <f>IF(CA15&lt;=0,"",IF(CC15/CA15*100&gt;200,"св200",CC15/CA15*100))</f>
        <v>119.61538461538461</v>
      </c>
      <c r="CE15" s="50">
        <f>IF(CB15&lt;=0,"",IF(CC15/CB15*100&gt;200,"св200",CC15/CB15*100))</f>
        <v>119.61538461538461</v>
      </c>
      <c r="CF15" s="53">
        <v>0.6</v>
      </c>
      <c r="CG15" s="12" t="str">
        <f t="shared" si="18"/>
        <v>св200</v>
      </c>
      <c r="CH15" s="41">
        <v>88</v>
      </c>
      <c r="CI15" s="41">
        <v>88</v>
      </c>
      <c r="CJ15" s="41">
        <v>19.53</v>
      </c>
      <c r="CK15" s="50">
        <f>IF(CH15&lt;=0,"",IF(CJ15/CH15*100&gt;200,"св200",CJ15/CH15*100))</f>
        <v>22.19318181818182</v>
      </c>
      <c r="CL15" s="50">
        <f>IF(CI15&lt;=0,"",IF(CJ15/CI15*100&gt;200,"св200",CJ15/CI15*100))</f>
        <v>22.19318181818182</v>
      </c>
      <c r="CM15" s="55">
        <v>7.55</v>
      </c>
      <c r="CN15" s="12" t="str">
        <f t="shared" si="19"/>
        <v>св200</v>
      </c>
    </row>
    <row r="16" spans="1:92" s="36" customFormat="1" ht="15.75" customHeight="1">
      <c r="A16" s="52" t="s">
        <v>52</v>
      </c>
      <c r="B16" s="53">
        <f t="shared" si="20"/>
        <v>5469.6</v>
      </c>
      <c r="C16" s="53">
        <f t="shared" si="21"/>
        <v>5469.6</v>
      </c>
      <c r="D16" s="54">
        <f t="shared" si="22"/>
        <v>292.13</v>
      </c>
      <c r="E16" s="50">
        <f t="shared" si="0"/>
        <v>5.340975574082199</v>
      </c>
      <c r="F16" s="50">
        <f t="shared" si="1"/>
        <v>5.340975574082199</v>
      </c>
      <c r="G16" s="54">
        <f t="shared" si="47"/>
        <v>384.5</v>
      </c>
      <c r="H16" s="12">
        <f t="shared" si="2"/>
        <v>75.97659297789336</v>
      </c>
      <c r="I16" s="53"/>
      <c r="J16" s="53"/>
      <c r="K16" s="41"/>
      <c r="L16" s="50"/>
      <c r="M16" s="50"/>
      <c r="N16" s="55"/>
      <c r="O16" s="12">
        <f t="shared" si="5"/>
      </c>
      <c r="P16" s="41">
        <f t="shared" si="23"/>
        <v>5469.6</v>
      </c>
      <c r="Q16" s="41">
        <f t="shared" si="24"/>
        <v>5469.6</v>
      </c>
      <c r="R16" s="41">
        <f t="shared" si="25"/>
        <v>292.13</v>
      </c>
      <c r="S16" s="50">
        <f t="shared" si="44"/>
        <v>5.340975574082199</v>
      </c>
      <c r="T16" s="50">
        <f t="shared" si="45"/>
        <v>5.340975574082199</v>
      </c>
      <c r="U16" s="53">
        <f t="shared" si="46"/>
        <v>384.5</v>
      </c>
      <c r="V16" s="12">
        <f t="shared" si="6"/>
        <v>75.97659297789336</v>
      </c>
      <c r="W16" s="41">
        <v>1828</v>
      </c>
      <c r="X16" s="41">
        <v>1828</v>
      </c>
      <c r="Y16" s="41">
        <v>104.72</v>
      </c>
      <c r="Z16" s="50">
        <f>IF(W16&lt;=0,"",IF(Y16/W16*100&gt;200,"св200",Y16/W16*100))</f>
        <v>5.728665207877462</v>
      </c>
      <c r="AA16" s="50">
        <f>IF(X16&lt;=0,"",IF(Y16/X16*100&gt;200,"св200",Y16/X16*100))</f>
        <v>5.728665207877462</v>
      </c>
      <c r="AB16" s="54">
        <v>161.94</v>
      </c>
      <c r="AC16" s="12">
        <f t="shared" si="8"/>
        <v>64.66592565147586</v>
      </c>
      <c r="AD16" s="41">
        <v>490</v>
      </c>
      <c r="AE16" s="41">
        <v>490</v>
      </c>
      <c r="AF16" s="41">
        <v>16.08</v>
      </c>
      <c r="AG16" s="50">
        <f>IF(AD16&lt;=0,"",IF(AF16/AD16*100&gt;200,"св200",AF16/AD16*100))</f>
        <v>3.2816326530612243</v>
      </c>
      <c r="AH16" s="50">
        <f>IF(AE16&lt;=0,"",IF(AF16/AE16*100&gt;200,"св200",AF16/AE16*100))</f>
        <v>3.2816326530612243</v>
      </c>
      <c r="AI16" s="55">
        <v>17.71</v>
      </c>
      <c r="AJ16" s="12">
        <f t="shared" si="11"/>
        <v>90.79616036137774</v>
      </c>
      <c r="AK16" s="41">
        <v>946.6</v>
      </c>
      <c r="AL16" s="41">
        <v>946.6</v>
      </c>
      <c r="AM16" s="41">
        <v>85.72</v>
      </c>
      <c r="AN16" s="50">
        <f>IF(AK16&lt;=0,"",IF(AM16/AK16*100&gt;200,"св200",AM16/AK16*100))</f>
        <v>9.055567293471372</v>
      </c>
      <c r="AO16" s="50">
        <f>IF(AL16&lt;=0,"",IF(AM16/AL16*100&gt;200,"св200",AM16/AL16*100))</f>
        <v>9.055567293471372</v>
      </c>
      <c r="AP16" s="55">
        <v>26.6</v>
      </c>
      <c r="AQ16" s="12" t="str">
        <f t="shared" si="12"/>
        <v>св200</v>
      </c>
      <c r="AR16" s="41">
        <v>231</v>
      </c>
      <c r="AS16" s="41">
        <v>231</v>
      </c>
      <c r="AT16" s="41">
        <v>5.17</v>
      </c>
      <c r="AU16" s="50">
        <f>IF(AR16&lt;=0,"",IF(AT16/AR16*100&gt;200,"св200",AT16/AR16*100))</f>
        <v>2.238095238095238</v>
      </c>
      <c r="AV16" s="50">
        <f>IF(AS16&lt;=0,"",IF(AT16/AS16*100&gt;200,"св200",AT16/AS16*100))</f>
        <v>2.238095238095238</v>
      </c>
      <c r="AW16" s="55">
        <v>5.02</v>
      </c>
      <c r="AX16" s="12">
        <f t="shared" si="13"/>
        <v>102.98804780876493</v>
      </c>
      <c r="AY16" s="41">
        <v>230</v>
      </c>
      <c r="AZ16" s="41">
        <v>230</v>
      </c>
      <c r="BA16" s="41">
        <v>10.32</v>
      </c>
      <c r="BB16" s="50">
        <f>IF(AY16&lt;=0,"",IF(BA16/AY16*100&gt;200,"св200",BA16/AY16*100))</f>
        <v>4.48695652173913</v>
      </c>
      <c r="BC16" s="50">
        <f>IF(AZ16&lt;=0,"",IF(BA16/AZ16*100&gt;200,"св200",BA16/AZ16*100))</f>
        <v>4.48695652173913</v>
      </c>
      <c r="BD16" s="53">
        <v>3.4</v>
      </c>
      <c r="BE16" s="12" t="str">
        <f t="shared" si="14"/>
        <v>св200</v>
      </c>
      <c r="BF16" s="41">
        <v>478</v>
      </c>
      <c r="BG16" s="41">
        <v>478</v>
      </c>
      <c r="BH16" s="41">
        <v>9.89</v>
      </c>
      <c r="BI16" s="50">
        <f>IF(BF16&lt;=0,"",IF(BH16/BF16*100&gt;200,"св200",BH16/BF16*100))</f>
        <v>2.069037656903766</v>
      </c>
      <c r="BJ16" s="50">
        <f>IF(BG16&lt;=0,"",IF(BH16/BG16*100&gt;200,"св200",BH16/BG16*100))</f>
        <v>2.069037656903766</v>
      </c>
      <c r="BK16" s="54">
        <v>44.69</v>
      </c>
      <c r="BL16" s="12">
        <f t="shared" si="15"/>
        <v>22.130230476616696</v>
      </c>
      <c r="BM16" s="41">
        <v>375</v>
      </c>
      <c r="BN16" s="41">
        <v>375</v>
      </c>
      <c r="BO16" s="41">
        <v>28.44</v>
      </c>
      <c r="BP16" s="50">
        <f>IF(BM16&lt;=0,"",IF(BO16/BM16*100&gt;200,"св200",BO16/BM16*100))</f>
        <v>7.5840000000000005</v>
      </c>
      <c r="BQ16" s="50">
        <f>IF(BN16&lt;=0,"",IF(BO16/BN16*100&gt;200,"св200",BO16/BN16*100))</f>
        <v>7.5840000000000005</v>
      </c>
      <c r="BR16" s="55">
        <v>37.75</v>
      </c>
      <c r="BS16" s="12">
        <f t="shared" si="16"/>
        <v>75.33774834437087</v>
      </c>
      <c r="BT16" s="41">
        <v>166</v>
      </c>
      <c r="BU16" s="41">
        <v>166</v>
      </c>
      <c r="BV16" s="41">
        <v>6.24</v>
      </c>
      <c r="BW16" s="50">
        <f>IF(BT16&lt;=0,"",IF(BV16/BT16*100&gt;200,"св200",BV16/BT16*100))</f>
        <v>3.7590361445783134</v>
      </c>
      <c r="BX16" s="50">
        <f>IF(BU16&lt;=0,"",IF(BV16/BU16*100&gt;200,"св200",BV16/BU16*100))</f>
        <v>3.7590361445783134</v>
      </c>
      <c r="BY16" s="53">
        <v>3.1</v>
      </c>
      <c r="BZ16" s="12" t="str">
        <f t="shared" si="17"/>
        <v>св200</v>
      </c>
      <c r="CA16" s="41">
        <v>380</v>
      </c>
      <c r="CB16" s="41">
        <v>380</v>
      </c>
      <c r="CC16" s="41">
        <v>7.57</v>
      </c>
      <c r="CD16" s="50">
        <f>IF(CA16&lt;=0,"",IF(CC16/CA16*100&gt;200,"св200",CC16/CA16*100))</f>
        <v>1.9921052631578946</v>
      </c>
      <c r="CE16" s="50">
        <f>IF(CB16&lt;=0,"",IF(CC16/CB16*100&gt;200,"св200",CC16/CB16*100))</f>
        <v>1.9921052631578946</v>
      </c>
      <c r="CF16" s="53">
        <v>14.7</v>
      </c>
      <c r="CG16" s="12">
        <f t="shared" si="18"/>
        <v>51.49659863945578</v>
      </c>
      <c r="CH16" s="41">
        <v>345</v>
      </c>
      <c r="CI16" s="41">
        <v>345</v>
      </c>
      <c r="CJ16" s="41">
        <v>17.98</v>
      </c>
      <c r="CK16" s="50">
        <f>IF(CH16&lt;=0,"",IF(CJ16/CH16*100&gt;200,"св200",CJ16/CH16*100))</f>
        <v>5.211594202898551</v>
      </c>
      <c r="CL16" s="50">
        <f>IF(CI16&lt;=0,"",IF(CJ16/CI16*100&gt;200,"св200",CJ16/CI16*100))</f>
        <v>5.211594202898551</v>
      </c>
      <c r="CM16" s="55">
        <v>69.59</v>
      </c>
      <c r="CN16" s="12">
        <f t="shared" si="19"/>
        <v>25.837045552521914</v>
      </c>
    </row>
    <row r="17" spans="1:92" ht="17.25" customHeight="1">
      <c r="A17" s="14" t="s">
        <v>17</v>
      </c>
      <c r="B17" s="17">
        <f t="shared" si="20"/>
        <v>1323</v>
      </c>
      <c r="C17" s="16">
        <f t="shared" si="21"/>
        <v>1323</v>
      </c>
      <c r="D17" s="28">
        <f t="shared" si="22"/>
        <v>468.17999999999995</v>
      </c>
      <c r="E17" s="12">
        <f t="shared" si="0"/>
        <v>35.38775510204081</v>
      </c>
      <c r="F17" s="12">
        <f t="shared" si="1"/>
        <v>35.38775510204081</v>
      </c>
      <c r="G17" s="28">
        <f t="shared" si="47"/>
        <v>209.03</v>
      </c>
      <c r="H17" s="12" t="str">
        <f t="shared" si="2"/>
        <v>св200</v>
      </c>
      <c r="I17" s="16">
        <v>1220</v>
      </c>
      <c r="J17" s="16">
        <v>1220</v>
      </c>
      <c r="K17" s="13">
        <v>443.28</v>
      </c>
      <c r="L17" s="12">
        <f t="shared" si="3"/>
        <v>36.334426229508196</v>
      </c>
      <c r="M17" s="12">
        <f t="shared" si="4"/>
        <v>36.334426229508196</v>
      </c>
      <c r="N17" s="33">
        <v>186.98</v>
      </c>
      <c r="O17" s="12" t="str">
        <f t="shared" si="5"/>
        <v>св200</v>
      </c>
      <c r="P17" s="13">
        <f t="shared" si="23"/>
        <v>103</v>
      </c>
      <c r="Q17" s="13">
        <f t="shared" si="24"/>
        <v>103</v>
      </c>
      <c r="R17" s="13">
        <f t="shared" si="25"/>
        <v>24.9</v>
      </c>
      <c r="S17" s="12">
        <f t="shared" si="44"/>
        <v>24.174757281553397</v>
      </c>
      <c r="T17" s="12">
        <f t="shared" si="45"/>
        <v>24.174757281553397</v>
      </c>
      <c r="U17" s="16">
        <f t="shared" si="46"/>
        <v>22.05</v>
      </c>
      <c r="V17" s="12">
        <f t="shared" si="6"/>
        <v>112.9251700680272</v>
      </c>
      <c r="W17" s="13"/>
      <c r="X17" s="13"/>
      <c r="Y17" s="13"/>
      <c r="Z17" s="12">
        <f t="shared" si="27"/>
      </c>
      <c r="AA17" s="12">
        <f t="shared" si="7"/>
      </c>
      <c r="AB17" s="16">
        <v>0</v>
      </c>
      <c r="AC17" s="12">
        <f t="shared" si="8"/>
      </c>
      <c r="AD17" s="13">
        <v>14</v>
      </c>
      <c r="AE17" s="13">
        <v>14</v>
      </c>
      <c r="AF17" s="13">
        <v>2.9</v>
      </c>
      <c r="AG17" s="12">
        <f t="shared" si="9"/>
        <v>20.71428571428571</v>
      </c>
      <c r="AH17" s="12">
        <f t="shared" si="10"/>
        <v>20.71428571428571</v>
      </c>
      <c r="AI17" s="33">
        <v>2.4</v>
      </c>
      <c r="AJ17" s="12">
        <f t="shared" si="11"/>
        <v>120.83333333333333</v>
      </c>
      <c r="AK17" s="13">
        <v>7</v>
      </c>
      <c r="AL17" s="13">
        <v>7</v>
      </c>
      <c r="AM17" s="13">
        <v>1.2</v>
      </c>
      <c r="AN17" s="12">
        <f t="shared" si="28"/>
        <v>17.142857142857142</v>
      </c>
      <c r="AO17" s="12">
        <f t="shared" si="29"/>
        <v>17.142857142857142</v>
      </c>
      <c r="AP17" s="33">
        <v>1</v>
      </c>
      <c r="AQ17" s="12">
        <f t="shared" si="12"/>
        <v>120</v>
      </c>
      <c r="AR17" s="13">
        <v>13</v>
      </c>
      <c r="AS17" s="13">
        <v>13</v>
      </c>
      <c r="AT17" s="13">
        <v>4.3</v>
      </c>
      <c r="AU17" s="12">
        <f t="shared" si="30"/>
        <v>33.07692307692307</v>
      </c>
      <c r="AV17" s="12">
        <f t="shared" si="31"/>
        <v>33.07692307692307</v>
      </c>
      <c r="AW17" s="33">
        <v>4.1</v>
      </c>
      <c r="AX17" s="12">
        <f t="shared" si="13"/>
        <v>104.8780487804878</v>
      </c>
      <c r="AY17" s="13">
        <v>5</v>
      </c>
      <c r="AZ17" s="13">
        <v>5</v>
      </c>
      <c r="BA17" s="13">
        <v>0</v>
      </c>
      <c r="BB17" s="12">
        <f t="shared" si="32"/>
        <v>0</v>
      </c>
      <c r="BC17" s="12">
        <f t="shared" si="33"/>
        <v>0</v>
      </c>
      <c r="BD17" s="16"/>
      <c r="BE17" s="12">
        <f t="shared" si="14"/>
      </c>
      <c r="BF17" s="13">
        <v>17</v>
      </c>
      <c r="BG17" s="13">
        <v>17</v>
      </c>
      <c r="BH17" s="13">
        <v>11.7</v>
      </c>
      <c r="BI17" s="12">
        <f t="shared" si="34"/>
        <v>68.82352941176471</v>
      </c>
      <c r="BJ17" s="12">
        <f t="shared" si="35"/>
        <v>68.82352941176471</v>
      </c>
      <c r="BK17" s="28">
        <v>3.5</v>
      </c>
      <c r="BL17" s="12" t="str">
        <f t="shared" si="15"/>
        <v>св200</v>
      </c>
      <c r="BM17" s="13">
        <v>4</v>
      </c>
      <c r="BN17" s="13">
        <v>4</v>
      </c>
      <c r="BO17" s="13">
        <v>0.7</v>
      </c>
      <c r="BP17" s="12">
        <f t="shared" si="36"/>
        <v>17.5</v>
      </c>
      <c r="BQ17" s="12">
        <f t="shared" si="37"/>
        <v>17.5</v>
      </c>
      <c r="BR17" s="33">
        <v>1.35</v>
      </c>
      <c r="BS17" s="12">
        <f t="shared" si="16"/>
        <v>51.85185185185185</v>
      </c>
      <c r="BT17" s="13">
        <v>16</v>
      </c>
      <c r="BU17" s="13">
        <v>16</v>
      </c>
      <c r="BV17" s="13">
        <v>2.5</v>
      </c>
      <c r="BW17" s="12">
        <f t="shared" si="38"/>
        <v>15.625</v>
      </c>
      <c r="BX17" s="12">
        <f t="shared" si="39"/>
        <v>15.625</v>
      </c>
      <c r="BY17" s="16">
        <v>3.15</v>
      </c>
      <c r="BZ17" s="12">
        <f t="shared" si="17"/>
        <v>79.36507936507937</v>
      </c>
      <c r="CA17" s="13">
        <v>27</v>
      </c>
      <c r="CB17" s="13">
        <v>27</v>
      </c>
      <c r="CC17" s="13">
        <v>1.6</v>
      </c>
      <c r="CD17" s="12">
        <f t="shared" si="40"/>
        <v>5.9259259259259265</v>
      </c>
      <c r="CE17" s="12">
        <f t="shared" si="41"/>
        <v>5.9259259259259265</v>
      </c>
      <c r="CF17" s="16">
        <v>6.55</v>
      </c>
      <c r="CG17" s="12">
        <f t="shared" si="18"/>
        <v>24.427480916030536</v>
      </c>
      <c r="CH17" s="13"/>
      <c r="CI17" s="13"/>
      <c r="CJ17" s="13"/>
      <c r="CK17" s="12">
        <f t="shared" si="42"/>
      </c>
      <c r="CL17" s="12">
        <f t="shared" si="43"/>
      </c>
      <c r="CM17" s="33"/>
      <c r="CN17" s="12">
        <f t="shared" si="19"/>
      </c>
    </row>
    <row r="18" spans="1:92" ht="44.25" customHeight="1">
      <c r="A18" s="14" t="s">
        <v>18</v>
      </c>
      <c r="B18" s="17">
        <f t="shared" si="20"/>
        <v>0</v>
      </c>
      <c r="C18" s="16">
        <f t="shared" si="21"/>
        <v>0</v>
      </c>
      <c r="D18" s="28">
        <f t="shared" si="22"/>
        <v>0.17</v>
      </c>
      <c r="E18" s="12">
        <f t="shared" si="0"/>
      </c>
      <c r="F18" s="12">
        <f t="shared" si="1"/>
      </c>
      <c r="G18" s="28">
        <f t="shared" si="47"/>
        <v>-1.64</v>
      </c>
      <c r="H18" s="12">
        <f t="shared" si="2"/>
        <v>-10.365853658536587</v>
      </c>
      <c r="I18" s="16"/>
      <c r="J18" s="16">
        <v>0</v>
      </c>
      <c r="K18" s="13">
        <v>0</v>
      </c>
      <c r="L18" s="12">
        <f t="shared" si="3"/>
      </c>
      <c r="M18" s="12">
        <f t="shared" si="4"/>
      </c>
      <c r="N18" s="33">
        <v>-1.64</v>
      </c>
      <c r="O18" s="12">
        <f t="shared" si="5"/>
      </c>
      <c r="P18" s="13">
        <f t="shared" si="23"/>
        <v>0</v>
      </c>
      <c r="Q18" s="13">
        <f t="shared" si="24"/>
        <v>0</v>
      </c>
      <c r="R18" s="13">
        <f t="shared" si="25"/>
        <v>0.17</v>
      </c>
      <c r="S18" s="16"/>
      <c r="T18" s="12">
        <f t="shared" si="26"/>
      </c>
      <c r="U18" s="16">
        <f t="shared" si="46"/>
        <v>0</v>
      </c>
      <c r="V18" s="12" t="e">
        <f t="shared" si="6"/>
        <v>#DIV/0!</v>
      </c>
      <c r="W18" s="13"/>
      <c r="X18" s="13"/>
      <c r="Y18" s="13">
        <v>0</v>
      </c>
      <c r="Z18" s="12">
        <f t="shared" si="27"/>
      </c>
      <c r="AA18" s="12">
        <f t="shared" si="7"/>
      </c>
      <c r="AB18" s="16">
        <v>0</v>
      </c>
      <c r="AC18" s="12">
        <f t="shared" si="8"/>
      </c>
      <c r="AD18" s="13"/>
      <c r="AE18" s="13"/>
      <c r="AF18" s="13">
        <v>0</v>
      </c>
      <c r="AG18" s="12">
        <f t="shared" si="9"/>
      </c>
      <c r="AH18" s="12">
        <f t="shared" si="10"/>
      </c>
      <c r="AI18" s="33">
        <v>0</v>
      </c>
      <c r="AJ18" s="12">
        <f t="shared" si="11"/>
      </c>
      <c r="AK18" s="13"/>
      <c r="AL18" s="13"/>
      <c r="AM18" s="13">
        <v>0</v>
      </c>
      <c r="AN18" s="12">
        <f t="shared" si="28"/>
      </c>
      <c r="AO18" s="12">
        <f t="shared" si="29"/>
      </c>
      <c r="AP18" s="33">
        <v>0</v>
      </c>
      <c r="AQ18" s="12">
        <f t="shared" si="12"/>
      </c>
      <c r="AR18" s="13"/>
      <c r="AS18" s="13">
        <v>0</v>
      </c>
      <c r="AT18" s="13">
        <v>0</v>
      </c>
      <c r="AU18" s="12">
        <f t="shared" si="30"/>
      </c>
      <c r="AV18" s="12">
        <f t="shared" si="31"/>
      </c>
      <c r="AW18" s="33">
        <v>0</v>
      </c>
      <c r="AX18" s="12">
        <f t="shared" si="13"/>
      </c>
      <c r="AY18" s="13"/>
      <c r="AZ18" s="13"/>
      <c r="BA18" s="13">
        <v>0</v>
      </c>
      <c r="BB18" s="12">
        <f t="shared" si="32"/>
      </c>
      <c r="BC18" s="12">
        <f t="shared" si="33"/>
      </c>
      <c r="BD18" s="16">
        <v>0</v>
      </c>
      <c r="BE18" s="12">
        <f t="shared" si="14"/>
      </c>
      <c r="BF18" s="13"/>
      <c r="BG18" s="13"/>
      <c r="BH18" s="13">
        <v>0</v>
      </c>
      <c r="BI18" s="12">
        <f t="shared" si="34"/>
      </c>
      <c r="BJ18" s="12">
        <f t="shared" si="35"/>
      </c>
      <c r="BK18" s="28">
        <v>0</v>
      </c>
      <c r="BL18" s="12">
        <f t="shared" si="15"/>
      </c>
      <c r="BM18" s="13"/>
      <c r="BN18" s="13"/>
      <c r="BO18" s="13">
        <v>0</v>
      </c>
      <c r="BP18" s="12">
        <f t="shared" si="36"/>
      </c>
      <c r="BQ18" s="12">
        <f t="shared" si="37"/>
      </c>
      <c r="BR18" s="33">
        <v>0</v>
      </c>
      <c r="BS18" s="12">
        <f t="shared" si="16"/>
      </c>
      <c r="BT18" s="13"/>
      <c r="BU18" s="13"/>
      <c r="BV18" s="13">
        <v>0</v>
      </c>
      <c r="BW18" s="12">
        <f t="shared" si="38"/>
      </c>
      <c r="BX18" s="12">
        <f t="shared" si="39"/>
      </c>
      <c r="BY18" s="16"/>
      <c r="BZ18" s="12">
        <f t="shared" si="17"/>
      </c>
      <c r="CA18" s="13"/>
      <c r="CB18" s="13"/>
      <c r="CC18" s="13">
        <v>0</v>
      </c>
      <c r="CD18" s="12">
        <f t="shared" si="40"/>
      </c>
      <c r="CE18" s="12">
        <f t="shared" si="41"/>
      </c>
      <c r="CF18" s="16"/>
      <c r="CG18" s="12">
        <f t="shared" si="18"/>
      </c>
      <c r="CH18" s="13"/>
      <c r="CI18" s="13"/>
      <c r="CJ18" s="13">
        <v>0.17</v>
      </c>
      <c r="CK18" s="12">
        <f t="shared" si="42"/>
      </c>
      <c r="CL18" s="12">
        <f t="shared" si="43"/>
      </c>
      <c r="CM18" s="33">
        <v>0</v>
      </c>
      <c r="CN18" s="12" t="e">
        <f t="shared" si="19"/>
        <v>#DIV/0!</v>
      </c>
    </row>
    <row r="19" spans="1:92" ht="44.25" customHeight="1">
      <c r="A19" s="14" t="s">
        <v>19</v>
      </c>
      <c r="B19" s="18">
        <f>SUM(B20:B27)</f>
        <v>4311</v>
      </c>
      <c r="C19" s="18">
        <f>SUM(C20:C27)</f>
        <v>5247</v>
      </c>
      <c r="D19" s="29">
        <f>SUM(D20:D27)</f>
        <v>491.09</v>
      </c>
      <c r="E19" s="12">
        <f t="shared" si="0"/>
        <v>11.39155648341452</v>
      </c>
      <c r="F19" s="12">
        <f t="shared" si="1"/>
        <v>9.359443491518963</v>
      </c>
      <c r="G19" s="29">
        <f>SUM(G20:G27)</f>
        <v>866.0980000000001</v>
      </c>
      <c r="H19" s="12">
        <f t="shared" si="2"/>
        <v>56.70143563430465</v>
      </c>
      <c r="I19" s="29">
        <f>SUM(I20:I27)</f>
        <v>3096</v>
      </c>
      <c r="J19" s="29">
        <f>SUM(J20:J27)</f>
        <v>3980</v>
      </c>
      <c r="K19" s="29">
        <f>SUM(K20:K27)</f>
        <v>384.14</v>
      </c>
      <c r="L19" s="12">
        <f t="shared" si="3"/>
        <v>12.407622739018088</v>
      </c>
      <c r="M19" s="12">
        <f t="shared" si="4"/>
        <v>9.651758793969849</v>
      </c>
      <c r="N19" s="29">
        <f>SUM(N20:N27)</f>
        <v>440.75</v>
      </c>
      <c r="O19" s="12">
        <f t="shared" si="5"/>
        <v>87.15598411798071</v>
      </c>
      <c r="P19" s="18">
        <f>SUM(P20:P27)</f>
        <v>1215</v>
      </c>
      <c r="Q19" s="18">
        <f>SUM(Q20:Q27)</f>
        <v>1267</v>
      </c>
      <c r="R19" s="18">
        <f>SUM(R20:R27)</f>
        <v>106.95</v>
      </c>
      <c r="S19" s="12">
        <f>IF(P19&lt;=0,"",IF(R19/P19&gt;200,"св200",R19/P19*100))</f>
        <v>8.80246913580247</v>
      </c>
      <c r="T19" s="12">
        <f>IF(Q19&lt;=0,"",IF(R19/Q19&gt;200,"св200",R19/Q19*100))</f>
        <v>8.441199684293608</v>
      </c>
      <c r="U19" s="18">
        <f>SUM(U20:U27)</f>
        <v>425.348</v>
      </c>
      <c r="V19" s="12">
        <f t="shared" si="6"/>
        <v>25.144117287491653</v>
      </c>
      <c r="W19" s="18">
        <f>SUM(W20:W27)</f>
        <v>1190</v>
      </c>
      <c r="X19" s="18">
        <f>SUM(X20:X27)</f>
        <v>1190</v>
      </c>
      <c r="Y19" s="29">
        <f>SUM(Y20:Y27)</f>
        <v>96.95</v>
      </c>
      <c r="Z19" s="12">
        <f t="shared" si="27"/>
        <v>8.147058823529411</v>
      </c>
      <c r="AA19" s="18">
        <f>SUM(AA20:AA27)</f>
        <v>8.147058823529411</v>
      </c>
      <c r="AB19" s="29">
        <f>SUM(AB20:AB27)</f>
        <v>330.37</v>
      </c>
      <c r="AC19" s="12">
        <f t="shared" si="8"/>
        <v>29.34588491691134</v>
      </c>
      <c r="AD19" s="18">
        <f>SUM(AD20:AD27)</f>
        <v>7</v>
      </c>
      <c r="AE19" s="18">
        <f>SUM(AE20:AE27)</f>
        <v>55</v>
      </c>
      <c r="AF19" s="18">
        <f>SUM(AF20:AF27)</f>
        <v>10</v>
      </c>
      <c r="AG19" s="12">
        <f t="shared" si="9"/>
        <v>142.85714285714286</v>
      </c>
      <c r="AH19" s="12">
        <f t="shared" si="10"/>
        <v>18.181818181818183</v>
      </c>
      <c r="AI19" s="29">
        <f>SUM(AI20:AI27)</f>
        <v>1.2</v>
      </c>
      <c r="AJ19" s="12" t="str">
        <f t="shared" si="11"/>
        <v>св200</v>
      </c>
      <c r="AK19" s="18">
        <f>SUM(AK20:AK27)</f>
        <v>0</v>
      </c>
      <c r="AL19" s="18">
        <f>SUM(AL20:AL27)</f>
        <v>4</v>
      </c>
      <c r="AM19" s="18">
        <f>SUM(AM20:AM27)</f>
        <v>0</v>
      </c>
      <c r="AN19" s="12">
        <f t="shared" si="28"/>
      </c>
      <c r="AO19" s="12">
        <f t="shared" si="29"/>
        <v>0</v>
      </c>
      <c r="AP19" s="29">
        <f>SUM(AP20:AP27)</f>
        <v>54.21</v>
      </c>
      <c r="AQ19" s="12">
        <f t="shared" si="12"/>
      </c>
      <c r="AR19" s="18">
        <v>0</v>
      </c>
      <c r="AS19" s="18">
        <v>0</v>
      </c>
      <c r="AT19" s="18">
        <v>0</v>
      </c>
      <c r="AU19" s="12">
        <f t="shared" si="30"/>
      </c>
      <c r="AV19" s="12">
        <f t="shared" si="31"/>
      </c>
      <c r="AW19" s="29">
        <f>SUM(AW20:AW27)</f>
        <v>0.068</v>
      </c>
      <c r="AX19" s="12">
        <f t="shared" si="13"/>
      </c>
      <c r="AY19" s="18">
        <v>0</v>
      </c>
      <c r="AZ19" s="18">
        <v>0</v>
      </c>
      <c r="BA19" s="18">
        <v>0</v>
      </c>
      <c r="BB19" s="12">
        <f t="shared" si="32"/>
      </c>
      <c r="BC19" s="12">
        <f t="shared" si="33"/>
      </c>
      <c r="BD19" s="29">
        <v>0</v>
      </c>
      <c r="BE19" s="12">
        <f t="shared" si="14"/>
      </c>
      <c r="BF19" s="18">
        <v>0</v>
      </c>
      <c r="BG19" s="18">
        <v>0</v>
      </c>
      <c r="BH19" s="18">
        <v>0</v>
      </c>
      <c r="BI19" s="12">
        <f t="shared" si="34"/>
      </c>
      <c r="BJ19" s="12">
        <f t="shared" si="35"/>
      </c>
      <c r="BK19" s="18">
        <f>SUM(BK20:BK27)</f>
        <v>0.41</v>
      </c>
      <c r="BL19" s="12">
        <f t="shared" si="15"/>
      </c>
      <c r="BM19" s="18">
        <v>0</v>
      </c>
      <c r="BN19" s="18">
        <v>0</v>
      </c>
      <c r="BO19" s="18">
        <v>0</v>
      </c>
      <c r="BP19" s="12">
        <f t="shared" si="36"/>
      </c>
      <c r="BQ19" s="12">
        <f t="shared" si="37"/>
      </c>
      <c r="BR19" s="18">
        <f>SUM(BR20:BR27)</f>
        <v>3.54</v>
      </c>
      <c r="BS19" s="12">
        <f t="shared" si="16"/>
      </c>
      <c r="BT19" s="18">
        <f>SUM(BT20:BT27)</f>
        <v>18</v>
      </c>
      <c r="BU19" s="18">
        <f>SUM(BU20:BU27)</f>
        <v>18</v>
      </c>
      <c r="BV19" s="18">
        <f>SUM(BV20:BV27)</f>
        <v>0</v>
      </c>
      <c r="BW19" s="12">
        <f t="shared" si="38"/>
        <v>0</v>
      </c>
      <c r="BX19" s="12">
        <f t="shared" si="39"/>
        <v>0</v>
      </c>
      <c r="BY19" s="18">
        <f>SUM(BY20:BY27)</f>
        <v>11.57</v>
      </c>
      <c r="BZ19" s="12">
        <f t="shared" si="17"/>
      </c>
      <c r="CA19" s="18">
        <v>0</v>
      </c>
      <c r="CB19" s="18">
        <v>0</v>
      </c>
      <c r="CC19" s="18">
        <f>SUM(CC20:CC27)</f>
        <v>0</v>
      </c>
      <c r="CD19" s="12">
        <f t="shared" si="40"/>
      </c>
      <c r="CE19" s="12">
        <f t="shared" si="41"/>
      </c>
      <c r="CF19" s="18">
        <f>SUM(CF20:CF27)</f>
        <v>3.85</v>
      </c>
      <c r="CG19" s="12">
        <f t="shared" si="18"/>
      </c>
      <c r="CH19" s="18">
        <f>SUM(CH20:CH27)</f>
        <v>0</v>
      </c>
      <c r="CI19" s="18">
        <f>SUM(CI20:CI27)</f>
        <v>0</v>
      </c>
      <c r="CJ19" s="18">
        <f>SUM(CJ20:CJ27)</f>
        <v>0</v>
      </c>
      <c r="CK19" s="12">
        <f t="shared" si="42"/>
      </c>
      <c r="CL19" s="12">
        <f t="shared" si="43"/>
      </c>
      <c r="CM19" s="29">
        <f>SUM(CM20:CM27)</f>
        <v>20.13</v>
      </c>
      <c r="CN19" s="12">
        <f t="shared" si="19"/>
      </c>
    </row>
    <row r="20" spans="1:92" ht="58.5" customHeight="1" hidden="1">
      <c r="A20" s="14" t="s">
        <v>20</v>
      </c>
      <c r="B20" s="17">
        <f>I20+P20</f>
        <v>0</v>
      </c>
      <c r="C20" s="16">
        <f>J20+Q20</f>
        <v>0</v>
      </c>
      <c r="D20" s="28">
        <f>K20+R20</f>
        <v>0</v>
      </c>
      <c r="E20" s="12">
        <f>IF(B20&lt;=0,"",IF(D20/B20*100&gt;200,"св200",D20/B20*100))</f>
      </c>
      <c r="F20" s="12">
        <f>IF(C20&lt;=0,"",IF(D20/C20*100&gt;200,"св200",D20/C20*100))</f>
      </c>
      <c r="G20" s="16">
        <f t="shared" si="47"/>
        <v>0</v>
      </c>
      <c r="H20" s="12">
        <f t="shared" si="2"/>
      </c>
      <c r="I20" s="16"/>
      <c r="J20" s="16"/>
      <c r="K20" s="13"/>
      <c r="L20" s="12">
        <f t="shared" si="3"/>
      </c>
      <c r="M20" s="12">
        <f t="shared" si="4"/>
      </c>
      <c r="N20" s="16"/>
      <c r="O20" s="12">
        <f t="shared" si="5"/>
      </c>
      <c r="P20" s="13"/>
      <c r="Q20" s="13"/>
      <c r="R20" s="13"/>
      <c r="S20" s="16"/>
      <c r="T20" s="12">
        <f t="shared" si="26"/>
      </c>
      <c r="U20" s="16"/>
      <c r="V20" s="12">
        <f t="shared" si="6"/>
      </c>
      <c r="W20" s="13"/>
      <c r="X20" s="13"/>
      <c r="Y20" s="13"/>
      <c r="Z20" s="12">
        <f t="shared" si="27"/>
      </c>
      <c r="AA20" s="12">
        <f t="shared" si="7"/>
      </c>
      <c r="AB20" s="16"/>
      <c r="AC20" s="12">
        <f t="shared" si="8"/>
      </c>
      <c r="AD20" s="13"/>
      <c r="AE20" s="13"/>
      <c r="AF20" s="18"/>
      <c r="AG20" s="12">
        <f t="shared" si="9"/>
      </c>
      <c r="AH20" s="12">
        <f t="shared" si="10"/>
      </c>
      <c r="AI20" s="16"/>
      <c r="AJ20" s="12">
        <f t="shared" si="11"/>
      </c>
      <c r="AK20" s="13"/>
      <c r="AL20" s="13"/>
      <c r="AM20" s="13"/>
      <c r="AN20" s="12">
        <f t="shared" si="28"/>
      </c>
      <c r="AO20" s="12">
        <f t="shared" si="29"/>
      </c>
      <c r="AP20" s="16"/>
      <c r="AQ20" s="12">
        <f t="shared" si="12"/>
      </c>
      <c r="AR20" s="13"/>
      <c r="AS20" s="13"/>
      <c r="AT20" s="13"/>
      <c r="AU20" s="12">
        <f t="shared" si="30"/>
      </c>
      <c r="AV20" s="12">
        <f t="shared" si="31"/>
      </c>
      <c r="AW20" s="16"/>
      <c r="AX20" s="12">
        <f t="shared" si="13"/>
      </c>
      <c r="AY20" s="13"/>
      <c r="AZ20" s="13"/>
      <c r="BA20" s="13"/>
      <c r="BB20" s="12">
        <f t="shared" si="32"/>
      </c>
      <c r="BC20" s="12">
        <f t="shared" si="33"/>
      </c>
      <c r="BD20" s="28"/>
      <c r="BE20" s="12">
        <f t="shared" si="14"/>
      </c>
      <c r="BF20" s="13"/>
      <c r="BG20" s="13"/>
      <c r="BH20" s="13"/>
      <c r="BI20" s="12">
        <f t="shared" si="34"/>
      </c>
      <c r="BJ20" s="12">
        <f t="shared" si="35"/>
      </c>
      <c r="BK20" s="16"/>
      <c r="BL20" s="12">
        <f t="shared" si="15"/>
      </c>
      <c r="BM20" s="13"/>
      <c r="BN20" s="13"/>
      <c r="BO20" s="13"/>
      <c r="BP20" s="12">
        <f t="shared" si="36"/>
      </c>
      <c r="BQ20" s="12">
        <f t="shared" si="37"/>
      </c>
      <c r="BR20" s="16"/>
      <c r="BS20" s="12">
        <f t="shared" si="16"/>
      </c>
      <c r="BT20" s="13"/>
      <c r="BU20" s="13"/>
      <c r="BV20" s="13"/>
      <c r="BW20" s="12">
        <f t="shared" si="38"/>
      </c>
      <c r="BX20" s="12">
        <f t="shared" si="39"/>
      </c>
      <c r="BY20" s="16"/>
      <c r="BZ20" s="12">
        <f t="shared" si="17"/>
      </c>
      <c r="CA20" s="13"/>
      <c r="CB20" s="13"/>
      <c r="CC20" s="13"/>
      <c r="CD20" s="12">
        <f t="shared" si="40"/>
      </c>
      <c r="CE20" s="12">
        <f t="shared" si="41"/>
      </c>
      <c r="CF20" s="16"/>
      <c r="CG20" s="12">
        <f t="shared" si="18"/>
      </c>
      <c r="CH20" s="13"/>
      <c r="CI20" s="13"/>
      <c r="CJ20" s="13"/>
      <c r="CK20" s="12">
        <f t="shared" si="42"/>
      </c>
      <c r="CL20" s="12">
        <f t="shared" si="43"/>
      </c>
      <c r="CM20" s="16"/>
      <c r="CN20" s="12">
        <f t="shared" si="19"/>
      </c>
    </row>
    <row r="21" spans="1:92" ht="16.5" customHeight="1" hidden="1">
      <c r="A21" s="14" t="s">
        <v>21</v>
      </c>
      <c r="B21" s="17">
        <f aca="true" t="shared" si="48" ref="B21:B37">I21+P21</f>
        <v>0</v>
      </c>
      <c r="C21" s="16">
        <f aca="true" t="shared" si="49" ref="C21:C37">J21+Q21</f>
        <v>0</v>
      </c>
      <c r="D21" s="28">
        <f aca="true" t="shared" si="50" ref="D21:D37">K21+R21</f>
        <v>0</v>
      </c>
      <c r="E21" s="12">
        <f t="shared" si="0"/>
      </c>
      <c r="F21" s="12">
        <f t="shared" si="1"/>
      </c>
      <c r="G21" s="16">
        <f t="shared" si="47"/>
        <v>0</v>
      </c>
      <c r="H21" s="12">
        <f t="shared" si="2"/>
      </c>
      <c r="I21" s="16"/>
      <c r="J21" s="16"/>
      <c r="K21" s="13"/>
      <c r="L21" s="12">
        <f t="shared" si="3"/>
      </c>
      <c r="M21" s="12">
        <f t="shared" si="4"/>
      </c>
      <c r="N21" s="16"/>
      <c r="O21" s="12">
        <f t="shared" si="5"/>
      </c>
      <c r="P21" s="13">
        <f aca="true" t="shared" si="51" ref="P21:P37">W21+AD21+AK21+AR21+AY21+BF21+BM21+BT21+CA21+CH21</f>
        <v>0</v>
      </c>
      <c r="Q21" s="13">
        <f aca="true" t="shared" si="52" ref="Q21:Q37">X21+AE21+AL21+AS21+AZ21+BG21+BN21+BU21+CB21+CI21</f>
        <v>0</v>
      </c>
      <c r="R21" s="13">
        <f aca="true" t="shared" si="53" ref="R21:R37">Y21+AF21+AM21+AT21+BA21+BH21+BO21+BV21+CC21+CJ21</f>
        <v>0</v>
      </c>
      <c r="S21" s="16"/>
      <c r="T21" s="12">
        <f t="shared" si="26"/>
      </c>
      <c r="U21" s="16">
        <f aca="true" t="shared" si="54" ref="U21:U37">AB21+AI21+AP21+AW21+BD21+BK21+BR21+BY21+CF21+CM21</f>
        <v>0</v>
      </c>
      <c r="V21" s="12">
        <f t="shared" si="6"/>
      </c>
      <c r="W21" s="13"/>
      <c r="X21" s="13"/>
      <c r="Y21" s="13"/>
      <c r="Z21" s="12">
        <f t="shared" si="27"/>
      </c>
      <c r="AA21" s="12">
        <f t="shared" si="7"/>
      </c>
      <c r="AB21" s="16"/>
      <c r="AC21" s="12">
        <f t="shared" si="8"/>
      </c>
      <c r="AD21" s="13"/>
      <c r="AE21" s="13"/>
      <c r="AF21" s="13"/>
      <c r="AG21" s="12">
        <f t="shared" si="9"/>
      </c>
      <c r="AH21" s="12">
        <f t="shared" si="10"/>
      </c>
      <c r="AI21" s="16"/>
      <c r="AJ21" s="12">
        <f t="shared" si="11"/>
      </c>
      <c r="AK21" s="13"/>
      <c r="AL21" s="13"/>
      <c r="AM21" s="13"/>
      <c r="AN21" s="12">
        <f t="shared" si="28"/>
      </c>
      <c r="AO21" s="12">
        <f t="shared" si="29"/>
      </c>
      <c r="AP21" s="16"/>
      <c r="AQ21" s="12">
        <f t="shared" si="12"/>
      </c>
      <c r="AR21" s="13"/>
      <c r="AS21" s="13"/>
      <c r="AT21" s="13"/>
      <c r="AU21" s="18">
        <f>SUM(AU22:AU29)</f>
        <v>0</v>
      </c>
      <c r="AV21" s="12">
        <f t="shared" si="31"/>
      </c>
      <c r="AW21" s="16"/>
      <c r="AX21" s="12">
        <f t="shared" si="13"/>
      </c>
      <c r="AY21" s="13"/>
      <c r="AZ21" s="13"/>
      <c r="BA21" s="13"/>
      <c r="BB21" s="12">
        <f t="shared" si="32"/>
      </c>
      <c r="BC21" s="12">
        <f t="shared" si="33"/>
      </c>
      <c r="BD21" s="28"/>
      <c r="BE21" s="12">
        <f t="shared" si="14"/>
      </c>
      <c r="BF21" s="13"/>
      <c r="BG21" s="13"/>
      <c r="BH21" s="13"/>
      <c r="BI21" s="12">
        <f t="shared" si="34"/>
      </c>
      <c r="BJ21" s="12">
        <f t="shared" si="35"/>
      </c>
      <c r="BK21" s="16"/>
      <c r="BL21" s="12">
        <f t="shared" si="15"/>
      </c>
      <c r="BM21" s="13"/>
      <c r="BN21" s="13"/>
      <c r="BO21" s="13"/>
      <c r="BP21" s="12">
        <f t="shared" si="36"/>
      </c>
      <c r="BQ21" s="12">
        <f t="shared" si="37"/>
      </c>
      <c r="BR21" s="16"/>
      <c r="BS21" s="12">
        <f t="shared" si="16"/>
      </c>
      <c r="BT21" s="13"/>
      <c r="BU21" s="13"/>
      <c r="BV21" s="13"/>
      <c r="BW21" s="12">
        <f t="shared" si="38"/>
      </c>
      <c r="BX21" s="12">
        <f t="shared" si="39"/>
      </c>
      <c r="BY21" s="16"/>
      <c r="BZ21" s="12">
        <f t="shared" si="17"/>
      </c>
      <c r="CA21" s="13"/>
      <c r="CB21" s="13"/>
      <c r="CC21" s="13"/>
      <c r="CD21" s="12">
        <f t="shared" si="40"/>
      </c>
      <c r="CE21" s="12">
        <f t="shared" si="41"/>
      </c>
      <c r="CF21" s="16"/>
      <c r="CG21" s="12">
        <f t="shared" si="18"/>
      </c>
      <c r="CH21" s="13"/>
      <c r="CI21" s="13"/>
      <c r="CJ21" s="13"/>
      <c r="CK21" s="12">
        <f t="shared" si="42"/>
      </c>
      <c r="CL21" s="12">
        <f t="shared" si="43"/>
      </c>
      <c r="CM21" s="16"/>
      <c r="CN21" s="12">
        <f t="shared" si="19"/>
      </c>
    </row>
    <row r="22" spans="1:92" ht="21" customHeight="1" hidden="1">
      <c r="A22" s="14" t="s">
        <v>22</v>
      </c>
      <c r="B22" s="17">
        <f t="shared" si="48"/>
        <v>0</v>
      </c>
      <c r="C22" s="16">
        <f t="shared" si="49"/>
        <v>0</v>
      </c>
      <c r="D22" s="28">
        <f t="shared" si="50"/>
        <v>0</v>
      </c>
      <c r="E22" s="12">
        <f t="shared" si="0"/>
      </c>
      <c r="F22" s="12">
        <f t="shared" si="1"/>
      </c>
      <c r="G22" s="16">
        <f t="shared" si="47"/>
        <v>0</v>
      </c>
      <c r="H22" s="12">
        <f t="shared" si="2"/>
      </c>
      <c r="I22" s="16"/>
      <c r="J22" s="16"/>
      <c r="K22" s="13"/>
      <c r="L22" s="12">
        <f t="shared" si="3"/>
      </c>
      <c r="M22" s="12">
        <f>IF(J22&lt;=0,"",IF(K22/J22*100&gt;200,"св200",K22/J22*100))</f>
      </c>
      <c r="N22" s="16"/>
      <c r="O22" s="12">
        <f t="shared" si="5"/>
      </c>
      <c r="P22" s="13">
        <f t="shared" si="51"/>
        <v>0</v>
      </c>
      <c r="Q22" s="13">
        <f t="shared" si="52"/>
        <v>0</v>
      </c>
      <c r="R22" s="13">
        <f t="shared" si="53"/>
        <v>0</v>
      </c>
      <c r="S22" s="16"/>
      <c r="T22" s="12">
        <f t="shared" si="26"/>
      </c>
      <c r="U22" s="16">
        <f t="shared" si="54"/>
        <v>0</v>
      </c>
      <c r="V22" s="12">
        <f t="shared" si="6"/>
      </c>
      <c r="W22" s="13"/>
      <c r="X22" s="13"/>
      <c r="Y22" s="13"/>
      <c r="Z22" s="12">
        <f t="shared" si="27"/>
      </c>
      <c r="AA22" s="12">
        <f t="shared" si="7"/>
      </c>
      <c r="AB22" s="16"/>
      <c r="AC22" s="12">
        <f t="shared" si="8"/>
      </c>
      <c r="AD22" s="13"/>
      <c r="AE22" s="13"/>
      <c r="AF22" s="13"/>
      <c r="AG22" s="12">
        <f t="shared" si="9"/>
      </c>
      <c r="AH22" s="12">
        <f t="shared" si="10"/>
      </c>
      <c r="AI22" s="16"/>
      <c r="AJ22" s="12">
        <f t="shared" si="11"/>
      </c>
      <c r="AK22" s="13"/>
      <c r="AL22" s="13"/>
      <c r="AM22" s="13"/>
      <c r="AN22" s="12">
        <f t="shared" si="28"/>
      </c>
      <c r="AO22" s="18">
        <f>SUM(AO23:AO30)</f>
        <v>0</v>
      </c>
      <c r="AP22" s="16"/>
      <c r="AQ22" s="12">
        <f t="shared" si="12"/>
      </c>
      <c r="AR22" s="13"/>
      <c r="AS22" s="13"/>
      <c r="AT22" s="13"/>
      <c r="AU22" s="12">
        <f t="shared" si="30"/>
      </c>
      <c r="AV22" s="12">
        <f t="shared" si="31"/>
      </c>
      <c r="AW22" s="16"/>
      <c r="AX22" s="12">
        <f t="shared" si="13"/>
      </c>
      <c r="AY22" s="13"/>
      <c r="AZ22" s="13"/>
      <c r="BA22" s="13"/>
      <c r="BB22" s="12">
        <f t="shared" si="32"/>
      </c>
      <c r="BC22" s="12">
        <f t="shared" si="33"/>
      </c>
      <c r="BD22" s="28"/>
      <c r="BE22" s="12">
        <f t="shared" si="14"/>
      </c>
      <c r="BF22" s="13"/>
      <c r="BG22" s="13"/>
      <c r="BH22" s="18"/>
      <c r="BI22" s="12">
        <f t="shared" si="34"/>
      </c>
      <c r="BJ22" s="12">
        <f t="shared" si="35"/>
      </c>
      <c r="BK22" s="16"/>
      <c r="BL22" s="12">
        <f t="shared" si="15"/>
      </c>
      <c r="BM22" s="13"/>
      <c r="BN22" s="13"/>
      <c r="BO22" s="13"/>
      <c r="BP22" s="12">
        <f t="shared" si="36"/>
      </c>
      <c r="BQ22" s="12">
        <f t="shared" si="37"/>
      </c>
      <c r="BR22" s="16"/>
      <c r="BS22" s="12">
        <f t="shared" si="16"/>
      </c>
      <c r="BT22" s="13"/>
      <c r="BU22" s="13"/>
      <c r="BV22" s="13"/>
      <c r="BW22" s="12">
        <f t="shared" si="38"/>
      </c>
      <c r="BX22" s="12">
        <f t="shared" si="39"/>
      </c>
      <c r="BY22" s="16"/>
      <c r="BZ22" s="12">
        <f t="shared" si="17"/>
      </c>
      <c r="CA22" s="13"/>
      <c r="CB22" s="13"/>
      <c r="CC22" s="13"/>
      <c r="CD22" s="12">
        <f t="shared" si="40"/>
      </c>
      <c r="CE22" s="12">
        <f t="shared" si="41"/>
      </c>
      <c r="CF22" s="16"/>
      <c r="CG22" s="12">
        <f t="shared" si="18"/>
      </c>
      <c r="CH22" s="13"/>
      <c r="CI22" s="13"/>
      <c r="CJ22" s="13"/>
      <c r="CK22" s="12">
        <f t="shared" si="42"/>
      </c>
      <c r="CL22" s="12">
        <f t="shared" si="43"/>
      </c>
      <c r="CM22" s="16"/>
      <c r="CN22" s="12">
        <f t="shared" si="19"/>
      </c>
    </row>
    <row r="23" spans="1:92" s="36" customFormat="1" ht="81.75" customHeight="1">
      <c r="A23" s="57" t="s">
        <v>23</v>
      </c>
      <c r="B23" s="46">
        <f t="shared" si="48"/>
        <v>4086</v>
      </c>
      <c r="C23" s="53">
        <f t="shared" si="49"/>
        <v>4670</v>
      </c>
      <c r="D23" s="54">
        <f t="shared" si="50"/>
        <v>419.45</v>
      </c>
      <c r="E23" s="50">
        <f t="shared" si="0"/>
        <v>10.265540871267744</v>
      </c>
      <c r="F23" s="50">
        <f t="shared" si="1"/>
        <v>8.981798715203427</v>
      </c>
      <c r="G23" s="53">
        <f t="shared" si="47"/>
        <v>850.738</v>
      </c>
      <c r="H23" s="12">
        <f t="shared" si="2"/>
        <v>49.30425113254609</v>
      </c>
      <c r="I23" s="53">
        <v>2896</v>
      </c>
      <c r="J23" s="53">
        <v>3480</v>
      </c>
      <c r="K23" s="41">
        <v>322.5</v>
      </c>
      <c r="L23" s="50">
        <f t="shared" si="3"/>
        <v>11.136049723756907</v>
      </c>
      <c r="M23" s="50">
        <f t="shared" si="4"/>
        <v>9.267241379310345</v>
      </c>
      <c r="N23" s="53">
        <v>425.39</v>
      </c>
      <c r="O23" s="12">
        <f t="shared" si="5"/>
        <v>75.81278356331836</v>
      </c>
      <c r="P23" s="41">
        <f t="shared" si="51"/>
        <v>1190</v>
      </c>
      <c r="Q23" s="41">
        <f t="shared" si="52"/>
        <v>1190</v>
      </c>
      <c r="R23" s="41">
        <f t="shared" si="53"/>
        <v>96.95</v>
      </c>
      <c r="S23" s="50">
        <f>IF(P23&lt;=0,"",IF(R23/P23&gt;200,"св200",R23/P23*100))</f>
        <v>8.147058823529411</v>
      </c>
      <c r="T23" s="50">
        <f>IF(Q23&lt;=0,"",IF(R23/Q23&gt;200,"св200",R23/Q23*100))</f>
        <v>8.147058823529411</v>
      </c>
      <c r="U23" s="53">
        <f t="shared" si="54"/>
        <v>425.348</v>
      </c>
      <c r="V23" s="12">
        <f t="shared" si="6"/>
        <v>22.793101178329273</v>
      </c>
      <c r="W23" s="41">
        <v>1190</v>
      </c>
      <c r="X23" s="41">
        <v>1190</v>
      </c>
      <c r="Y23" s="47">
        <v>96.95</v>
      </c>
      <c r="Z23" s="50">
        <f t="shared" si="27"/>
        <v>8.147058823529411</v>
      </c>
      <c r="AA23" s="50">
        <f t="shared" si="7"/>
        <v>8.147058823529411</v>
      </c>
      <c r="AB23" s="54">
        <v>330.37</v>
      </c>
      <c r="AC23" s="12">
        <f t="shared" si="8"/>
        <v>29.34588491691134</v>
      </c>
      <c r="AD23" s="41">
        <v>0</v>
      </c>
      <c r="AE23" s="41">
        <v>0</v>
      </c>
      <c r="AF23" s="41">
        <v>0</v>
      </c>
      <c r="AG23" s="50">
        <f t="shared" si="9"/>
      </c>
      <c r="AH23" s="50">
        <f t="shared" si="10"/>
      </c>
      <c r="AI23" s="54">
        <v>1.2</v>
      </c>
      <c r="AJ23" s="12">
        <f t="shared" si="11"/>
      </c>
      <c r="AK23" s="41">
        <v>0</v>
      </c>
      <c r="AL23" s="41">
        <v>0</v>
      </c>
      <c r="AM23" s="41">
        <v>0</v>
      </c>
      <c r="AN23" s="50">
        <f t="shared" si="28"/>
      </c>
      <c r="AO23" s="50">
        <f t="shared" si="29"/>
      </c>
      <c r="AP23" s="53">
        <v>54.21</v>
      </c>
      <c r="AQ23" s="12">
        <f t="shared" si="12"/>
      </c>
      <c r="AR23" s="41">
        <v>0</v>
      </c>
      <c r="AS23" s="41">
        <v>0</v>
      </c>
      <c r="AT23" s="41">
        <v>0</v>
      </c>
      <c r="AU23" s="50">
        <f t="shared" si="30"/>
      </c>
      <c r="AV23" s="50">
        <f t="shared" si="31"/>
      </c>
      <c r="AW23" s="54">
        <v>0.068</v>
      </c>
      <c r="AX23" s="12">
        <f t="shared" si="13"/>
      </c>
      <c r="AY23" s="41">
        <v>0</v>
      </c>
      <c r="AZ23" s="41">
        <v>0</v>
      </c>
      <c r="BA23" s="41">
        <v>0</v>
      </c>
      <c r="BB23" s="50">
        <f t="shared" si="32"/>
      </c>
      <c r="BC23" s="50">
        <f t="shared" si="33"/>
      </c>
      <c r="BD23" s="54">
        <v>0</v>
      </c>
      <c r="BE23" s="12">
        <f t="shared" si="14"/>
      </c>
      <c r="BF23" s="41">
        <v>0</v>
      </c>
      <c r="BG23" s="41">
        <v>0</v>
      </c>
      <c r="BH23" s="41">
        <v>0</v>
      </c>
      <c r="BI23" s="50">
        <f t="shared" si="34"/>
      </c>
      <c r="BJ23" s="50">
        <f t="shared" si="35"/>
      </c>
      <c r="BK23" s="53">
        <v>0.41</v>
      </c>
      <c r="BL23" s="12">
        <f t="shared" si="15"/>
      </c>
      <c r="BM23" s="41">
        <v>0</v>
      </c>
      <c r="BN23" s="41">
        <v>0</v>
      </c>
      <c r="BO23" s="41">
        <v>0</v>
      </c>
      <c r="BP23" s="50">
        <f t="shared" si="36"/>
      </c>
      <c r="BQ23" s="50">
        <f t="shared" si="37"/>
      </c>
      <c r="BR23" s="53">
        <v>3.54</v>
      </c>
      <c r="BS23" s="12">
        <f t="shared" si="16"/>
      </c>
      <c r="BT23" s="41">
        <v>0</v>
      </c>
      <c r="BU23" s="41">
        <v>0</v>
      </c>
      <c r="BV23" s="41">
        <v>0</v>
      </c>
      <c r="BW23" s="50">
        <f t="shared" si="38"/>
      </c>
      <c r="BX23" s="50">
        <f t="shared" si="39"/>
      </c>
      <c r="BY23" s="53">
        <v>11.57</v>
      </c>
      <c r="BZ23" s="12">
        <f t="shared" si="17"/>
      </c>
      <c r="CA23" s="41">
        <v>0</v>
      </c>
      <c r="CB23" s="41">
        <v>0</v>
      </c>
      <c r="CC23" s="41">
        <v>0</v>
      </c>
      <c r="CD23" s="50">
        <f t="shared" si="40"/>
      </c>
      <c r="CE23" s="50">
        <f t="shared" si="41"/>
      </c>
      <c r="CF23" s="53">
        <v>3.85</v>
      </c>
      <c r="CG23" s="12">
        <f t="shared" si="18"/>
      </c>
      <c r="CH23" s="41">
        <v>0</v>
      </c>
      <c r="CI23" s="41">
        <v>0</v>
      </c>
      <c r="CJ23" s="41">
        <v>0</v>
      </c>
      <c r="CK23" s="50">
        <f t="shared" si="42"/>
      </c>
      <c r="CL23" s="50">
        <f t="shared" si="43"/>
      </c>
      <c r="CM23" s="54">
        <v>20.13</v>
      </c>
      <c r="CN23" s="12">
        <f t="shared" si="19"/>
      </c>
    </row>
    <row r="24" spans="1:92" ht="37.5" customHeight="1" hidden="1">
      <c r="A24" s="14" t="s">
        <v>24</v>
      </c>
      <c r="B24" s="17">
        <f t="shared" si="48"/>
        <v>0</v>
      </c>
      <c r="C24" s="13">
        <f t="shared" si="49"/>
        <v>0</v>
      </c>
      <c r="D24" s="29">
        <f t="shared" si="50"/>
        <v>0</v>
      </c>
      <c r="E24" s="12">
        <f t="shared" si="0"/>
      </c>
      <c r="F24" s="12">
        <f t="shared" si="1"/>
      </c>
      <c r="G24" s="13">
        <f t="shared" si="47"/>
        <v>0</v>
      </c>
      <c r="H24" s="12">
        <f t="shared" si="2"/>
      </c>
      <c r="I24" s="13"/>
      <c r="J24" s="13"/>
      <c r="K24" s="13"/>
      <c r="L24" s="12">
        <f t="shared" si="3"/>
      </c>
      <c r="M24" s="12">
        <f t="shared" si="4"/>
      </c>
      <c r="N24" s="13"/>
      <c r="O24" s="12">
        <f t="shared" si="5"/>
      </c>
      <c r="P24" s="13">
        <f t="shared" si="51"/>
        <v>0</v>
      </c>
      <c r="Q24" s="13">
        <f t="shared" si="52"/>
        <v>0</v>
      </c>
      <c r="R24" s="13">
        <f t="shared" si="53"/>
        <v>0</v>
      </c>
      <c r="S24" s="13"/>
      <c r="T24" s="12">
        <f t="shared" si="26"/>
      </c>
      <c r="U24" s="13">
        <f t="shared" si="54"/>
        <v>0</v>
      </c>
      <c r="V24" s="12">
        <f t="shared" si="6"/>
      </c>
      <c r="W24" s="13"/>
      <c r="X24" s="13"/>
      <c r="Y24" s="13"/>
      <c r="Z24" s="12">
        <f t="shared" si="27"/>
      </c>
      <c r="AA24" s="12">
        <f t="shared" si="7"/>
      </c>
      <c r="AB24" s="13"/>
      <c r="AC24" s="12">
        <f t="shared" si="8"/>
      </c>
      <c r="AD24" s="13"/>
      <c r="AE24" s="13"/>
      <c r="AF24" s="13"/>
      <c r="AG24" s="12">
        <f t="shared" si="9"/>
      </c>
      <c r="AH24" s="12">
        <f t="shared" si="10"/>
      </c>
      <c r="AI24" s="13"/>
      <c r="AJ24" s="12">
        <f t="shared" si="11"/>
      </c>
      <c r="AK24" s="13"/>
      <c r="AL24" s="13"/>
      <c r="AM24" s="13"/>
      <c r="AN24" s="12">
        <f t="shared" si="28"/>
      </c>
      <c r="AO24" s="12">
        <f t="shared" si="29"/>
      </c>
      <c r="AP24" s="13"/>
      <c r="AQ24" s="12">
        <f t="shared" si="12"/>
      </c>
      <c r="AR24" s="13"/>
      <c r="AS24" s="13"/>
      <c r="AT24" s="13"/>
      <c r="AU24" s="12">
        <f t="shared" si="30"/>
      </c>
      <c r="AV24" s="12">
        <f t="shared" si="31"/>
      </c>
      <c r="AW24" s="13"/>
      <c r="AX24" s="12">
        <f t="shared" si="13"/>
      </c>
      <c r="AY24" s="13"/>
      <c r="AZ24" s="13"/>
      <c r="BA24" s="13"/>
      <c r="BB24" s="12">
        <f t="shared" si="32"/>
      </c>
      <c r="BC24" s="12">
        <f t="shared" si="33"/>
      </c>
      <c r="BD24" s="13"/>
      <c r="BE24" s="12">
        <f t="shared" si="14"/>
      </c>
      <c r="BF24" s="13"/>
      <c r="BG24" s="13"/>
      <c r="BH24" s="13"/>
      <c r="BI24" s="12">
        <f t="shared" si="34"/>
      </c>
      <c r="BJ24" s="12">
        <f t="shared" si="35"/>
      </c>
      <c r="BK24" s="13"/>
      <c r="BL24" s="12">
        <f t="shared" si="15"/>
      </c>
      <c r="BM24" s="13"/>
      <c r="BN24" s="13"/>
      <c r="BO24" s="13"/>
      <c r="BP24" s="12">
        <f t="shared" si="36"/>
      </c>
      <c r="BQ24" s="12">
        <f t="shared" si="37"/>
      </c>
      <c r="BR24" s="13"/>
      <c r="BS24" s="12">
        <f t="shared" si="16"/>
      </c>
      <c r="BT24" s="13"/>
      <c r="BU24" s="13"/>
      <c r="BV24" s="13"/>
      <c r="BW24" s="12">
        <f t="shared" si="38"/>
      </c>
      <c r="BX24" s="12">
        <f t="shared" si="39"/>
      </c>
      <c r="BY24" s="13"/>
      <c r="BZ24" s="12">
        <f t="shared" si="17"/>
      </c>
      <c r="CA24" s="13"/>
      <c r="CB24" s="13"/>
      <c r="CC24" s="13"/>
      <c r="CD24" s="12">
        <f t="shared" si="40"/>
      </c>
      <c r="CE24" s="12">
        <f t="shared" si="41"/>
      </c>
      <c r="CF24" s="13"/>
      <c r="CG24" s="12">
        <f t="shared" si="18"/>
      </c>
      <c r="CH24" s="13"/>
      <c r="CI24" s="13"/>
      <c r="CJ24" s="13"/>
      <c r="CK24" s="12">
        <f t="shared" si="42"/>
      </c>
      <c r="CL24" s="12">
        <f t="shared" si="43"/>
      </c>
      <c r="CM24" s="13"/>
      <c r="CN24" s="12">
        <f t="shared" si="19"/>
      </c>
    </row>
    <row r="25" spans="1:92" ht="78.75" customHeight="1">
      <c r="A25" s="14" t="s">
        <v>25</v>
      </c>
      <c r="B25" s="17">
        <f t="shared" si="48"/>
        <v>118</v>
      </c>
      <c r="C25" s="13">
        <f t="shared" si="49"/>
        <v>422</v>
      </c>
      <c r="D25" s="29">
        <f t="shared" si="50"/>
        <v>61.64</v>
      </c>
      <c r="E25" s="12">
        <f t="shared" si="0"/>
        <v>52.23728813559322</v>
      </c>
      <c r="F25" s="12">
        <f t="shared" si="1"/>
        <v>14.606635071090048</v>
      </c>
      <c r="G25" s="16">
        <f t="shared" si="47"/>
        <v>15.36</v>
      </c>
      <c r="H25" s="12" t="str">
        <f t="shared" si="2"/>
        <v>св200</v>
      </c>
      <c r="I25" s="13">
        <v>100</v>
      </c>
      <c r="J25" s="13">
        <v>400</v>
      </c>
      <c r="K25" s="13">
        <v>61.64</v>
      </c>
      <c r="L25" s="12">
        <f t="shared" si="3"/>
        <v>61.64000000000001</v>
      </c>
      <c r="M25" s="12">
        <f t="shared" si="4"/>
        <v>15.410000000000002</v>
      </c>
      <c r="N25" s="13">
        <v>15.36</v>
      </c>
      <c r="O25" s="12" t="str">
        <f t="shared" si="5"/>
        <v>св200</v>
      </c>
      <c r="P25" s="13">
        <f t="shared" si="51"/>
        <v>18</v>
      </c>
      <c r="Q25" s="13">
        <f t="shared" si="52"/>
        <v>22</v>
      </c>
      <c r="R25" s="13">
        <f t="shared" si="53"/>
        <v>0</v>
      </c>
      <c r="S25" s="13"/>
      <c r="T25" s="12">
        <f t="shared" si="26"/>
        <v>0</v>
      </c>
      <c r="U25" s="16">
        <f t="shared" si="54"/>
        <v>0</v>
      </c>
      <c r="V25" s="12">
        <f t="shared" si="6"/>
      </c>
      <c r="W25" s="13"/>
      <c r="X25" s="13"/>
      <c r="Y25" s="13"/>
      <c r="Z25" s="12">
        <f t="shared" si="27"/>
      </c>
      <c r="AA25" s="12">
        <f t="shared" si="7"/>
      </c>
      <c r="AB25" s="13"/>
      <c r="AC25" s="12">
        <f t="shared" si="8"/>
      </c>
      <c r="AD25" s="13">
        <v>0</v>
      </c>
      <c r="AE25" s="13">
        <v>0</v>
      </c>
      <c r="AF25" s="13">
        <v>0</v>
      </c>
      <c r="AG25" s="12">
        <f t="shared" si="9"/>
      </c>
      <c r="AH25" s="12">
        <f t="shared" si="10"/>
      </c>
      <c r="AI25" s="13">
        <v>0</v>
      </c>
      <c r="AJ25" s="12">
        <f t="shared" si="11"/>
      </c>
      <c r="AK25" s="13">
        <v>0</v>
      </c>
      <c r="AL25" s="13">
        <v>4</v>
      </c>
      <c r="AM25" s="13">
        <v>0</v>
      </c>
      <c r="AN25" s="12">
        <f t="shared" si="28"/>
      </c>
      <c r="AO25" s="12">
        <f t="shared" si="29"/>
        <v>0</v>
      </c>
      <c r="AP25" s="13">
        <v>0</v>
      </c>
      <c r="AQ25" s="12">
        <f t="shared" si="12"/>
      </c>
      <c r="AR25" s="13">
        <v>0</v>
      </c>
      <c r="AS25" s="13">
        <v>0</v>
      </c>
      <c r="AT25" s="13">
        <v>0</v>
      </c>
      <c r="AU25" s="12">
        <f t="shared" si="30"/>
      </c>
      <c r="AV25" s="12">
        <f t="shared" si="31"/>
      </c>
      <c r="AW25" s="13">
        <v>0</v>
      </c>
      <c r="AX25" s="12">
        <f t="shared" si="13"/>
      </c>
      <c r="AY25" s="13">
        <v>0</v>
      </c>
      <c r="AZ25" s="13">
        <v>0</v>
      </c>
      <c r="BA25" s="13">
        <v>0</v>
      </c>
      <c r="BB25" s="12">
        <f t="shared" si="32"/>
      </c>
      <c r="BC25" s="12">
        <f t="shared" si="33"/>
      </c>
      <c r="BD25" s="13"/>
      <c r="BE25" s="12">
        <f t="shared" si="14"/>
      </c>
      <c r="BF25" s="13"/>
      <c r="BG25" s="13"/>
      <c r="BH25" s="13"/>
      <c r="BI25" s="12">
        <f t="shared" si="34"/>
      </c>
      <c r="BJ25" s="12">
        <f t="shared" si="35"/>
      </c>
      <c r="BK25" s="13">
        <v>0</v>
      </c>
      <c r="BL25" s="12">
        <f t="shared" si="15"/>
      </c>
      <c r="BM25" s="13"/>
      <c r="BN25" s="13"/>
      <c r="BO25" s="13"/>
      <c r="BP25" s="12">
        <f t="shared" si="36"/>
      </c>
      <c r="BQ25" s="12">
        <f t="shared" si="37"/>
      </c>
      <c r="BR25" s="13"/>
      <c r="BS25" s="12">
        <f t="shared" si="16"/>
      </c>
      <c r="BT25" s="13">
        <v>18</v>
      </c>
      <c r="BU25" s="13">
        <v>18</v>
      </c>
      <c r="BV25" s="13">
        <v>0</v>
      </c>
      <c r="BW25" s="12">
        <f t="shared" si="38"/>
        <v>0</v>
      </c>
      <c r="BX25" s="12">
        <f t="shared" si="39"/>
        <v>0</v>
      </c>
      <c r="BY25" s="13">
        <v>0</v>
      </c>
      <c r="BZ25" s="12">
        <f t="shared" si="17"/>
      </c>
      <c r="CA25" s="13"/>
      <c r="CB25" s="13"/>
      <c r="CC25" s="13"/>
      <c r="CD25" s="12">
        <f t="shared" si="40"/>
      </c>
      <c r="CE25" s="12">
        <f t="shared" si="41"/>
      </c>
      <c r="CF25" s="13">
        <v>0</v>
      </c>
      <c r="CG25" s="12">
        <f t="shared" si="18"/>
      </c>
      <c r="CH25" s="13"/>
      <c r="CI25" s="13"/>
      <c r="CJ25" s="13"/>
      <c r="CK25" s="12">
        <f t="shared" si="42"/>
      </c>
      <c r="CL25" s="12">
        <f t="shared" si="43"/>
      </c>
      <c r="CM25" s="13"/>
      <c r="CN25" s="12">
        <f t="shared" si="19"/>
      </c>
    </row>
    <row r="26" spans="1:92" ht="40.5" customHeight="1">
      <c r="A26" s="19" t="s">
        <v>26</v>
      </c>
      <c r="B26" s="13">
        <f t="shared" si="48"/>
        <v>100</v>
      </c>
      <c r="C26" s="13">
        <f t="shared" si="49"/>
        <v>100</v>
      </c>
      <c r="D26" s="29">
        <f t="shared" si="50"/>
        <v>0</v>
      </c>
      <c r="E26" s="12">
        <f t="shared" si="0"/>
        <v>0</v>
      </c>
      <c r="F26" s="12">
        <f t="shared" si="1"/>
        <v>0</v>
      </c>
      <c r="G26" s="13">
        <f t="shared" si="47"/>
        <v>0</v>
      </c>
      <c r="H26" s="12">
        <f t="shared" si="2"/>
      </c>
      <c r="I26" s="13">
        <v>100</v>
      </c>
      <c r="J26" s="16">
        <v>100</v>
      </c>
      <c r="K26" s="13">
        <v>0</v>
      </c>
      <c r="L26" s="12">
        <f t="shared" si="3"/>
        <v>0</v>
      </c>
      <c r="M26" s="12">
        <f t="shared" si="4"/>
        <v>0</v>
      </c>
      <c r="N26" s="13"/>
      <c r="O26" s="12">
        <f t="shared" si="5"/>
      </c>
      <c r="P26" s="13">
        <f t="shared" si="51"/>
        <v>0</v>
      </c>
      <c r="Q26" s="13">
        <f t="shared" si="52"/>
        <v>0</v>
      </c>
      <c r="R26" s="23">
        <f>Y26+AF26+AM26+AT26+BA26+BH26+BO26+BV26+CC26+CJ26</f>
        <v>0</v>
      </c>
      <c r="S26" s="13"/>
      <c r="T26" s="12">
        <f t="shared" si="26"/>
      </c>
      <c r="U26" s="13">
        <f t="shared" si="54"/>
        <v>0</v>
      </c>
      <c r="V26" s="12">
        <f t="shared" si="6"/>
      </c>
      <c r="W26" s="13"/>
      <c r="X26" s="13"/>
      <c r="Y26" s="13"/>
      <c r="Z26" s="12">
        <f t="shared" si="27"/>
      </c>
      <c r="AA26" s="12">
        <f t="shared" si="7"/>
      </c>
      <c r="AB26" s="13"/>
      <c r="AC26" s="12">
        <f t="shared" si="8"/>
      </c>
      <c r="AD26" s="13"/>
      <c r="AE26" s="13"/>
      <c r="AF26" s="12"/>
      <c r="AG26" s="12">
        <f t="shared" si="9"/>
      </c>
      <c r="AH26" s="12">
        <f t="shared" si="10"/>
      </c>
      <c r="AI26" s="13"/>
      <c r="AJ26" s="12">
        <f t="shared" si="11"/>
      </c>
      <c r="AK26" s="13"/>
      <c r="AL26" s="13"/>
      <c r="AM26" s="13"/>
      <c r="AN26" s="12">
        <f t="shared" si="28"/>
      </c>
      <c r="AO26" s="12">
        <f t="shared" si="29"/>
      </c>
      <c r="AP26" s="13"/>
      <c r="AQ26" s="12">
        <f t="shared" si="12"/>
      </c>
      <c r="AR26" s="13"/>
      <c r="AS26" s="13"/>
      <c r="AT26" s="13"/>
      <c r="AU26" s="12">
        <f t="shared" si="30"/>
      </c>
      <c r="AV26" s="12">
        <f t="shared" si="31"/>
      </c>
      <c r="AW26" s="13"/>
      <c r="AX26" s="12">
        <f t="shared" si="13"/>
      </c>
      <c r="AY26" s="13"/>
      <c r="AZ26" s="13"/>
      <c r="BA26" s="13"/>
      <c r="BB26" s="12">
        <f t="shared" si="32"/>
      </c>
      <c r="BC26" s="12">
        <f t="shared" si="33"/>
      </c>
      <c r="BD26" s="13"/>
      <c r="BE26" s="12">
        <f t="shared" si="14"/>
      </c>
      <c r="BF26" s="13"/>
      <c r="BG26" s="13"/>
      <c r="BH26" s="13"/>
      <c r="BI26" s="12">
        <f t="shared" si="34"/>
      </c>
      <c r="BJ26" s="12">
        <f t="shared" si="35"/>
      </c>
      <c r="BK26" s="13"/>
      <c r="BL26" s="12">
        <f t="shared" si="15"/>
      </c>
      <c r="BM26" s="13"/>
      <c r="BN26" s="13"/>
      <c r="BO26" s="13"/>
      <c r="BP26" s="12">
        <f t="shared" si="36"/>
      </c>
      <c r="BQ26" s="12">
        <f t="shared" si="37"/>
      </c>
      <c r="BR26" s="13"/>
      <c r="BS26" s="12">
        <f t="shared" si="16"/>
      </c>
      <c r="BT26" s="13"/>
      <c r="BU26" s="13"/>
      <c r="BV26" s="13"/>
      <c r="BW26" s="12">
        <f t="shared" si="38"/>
      </c>
      <c r="BX26" s="12">
        <f t="shared" si="39"/>
      </c>
      <c r="BY26" s="13"/>
      <c r="BZ26" s="12">
        <f t="shared" si="17"/>
      </c>
      <c r="CA26" s="13"/>
      <c r="CB26" s="13"/>
      <c r="CC26" s="13"/>
      <c r="CD26" s="12">
        <f t="shared" si="40"/>
      </c>
      <c r="CE26" s="12">
        <f t="shared" si="41"/>
      </c>
      <c r="CF26" s="13"/>
      <c r="CG26" s="12">
        <f t="shared" si="18"/>
      </c>
      <c r="CH26" s="13"/>
      <c r="CI26" s="13"/>
      <c r="CJ26" s="13"/>
      <c r="CK26" s="12">
        <f t="shared" si="42"/>
      </c>
      <c r="CL26" s="12">
        <f t="shared" si="43"/>
      </c>
      <c r="CM26" s="13"/>
      <c r="CN26" s="12">
        <f t="shared" si="19"/>
      </c>
    </row>
    <row r="27" spans="1:92" ht="52.5" customHeight="1">
      <c r="A27" s="19" t="s">
        <v>27</v>
      </c>
      <c r="B27" s="13">
        <f t="shared" si="48"/>
        <v>7</v>
      </c>
      <c r="C27" s="13">
        <f t="shared" si="49"/>
        <v>55</v>
      </c>
      <c r="D27" s="29">
        <f t="shared" si="50"/>
        <v>10</v>
      </c>
      <c r="E27" s="12">
        <f t="shared" si="0"/>
        <v>142.85714285714286</v>
      </c>
      <c r="F27" s="12">
        <f t="shared" si="1"/>
        <v>18.181818181818183</v>
      </c>
      <c r="G27" s="13">
        <f t="shared" si="47"/>
        <v>0</v>
      </c>
      <c r="H27" s="12" t="e">
        <f t="shared" si="2"/>
        <v>#DIV/0!</v>
      </c>
      <c r="I27" s="13"/>
      <c r="J27" s="13"/>
      <c r="K27" s="13"/>
      <c r="L27" s="12">
        <f t="shared" si="3"/>
      </c>
      <c r="M27" s="12">
        <f t="shared" si="4"/>
      </c>
      <c r="N27" s="13"/>
      <c r="O27" s="12">
        <f t="shared" si="5"/>
      </c>
      <c r="P27" s="13">
        <f t="shared" si="51"/>
        <v>7</v>
      </c>
      <c r="Q27" s="13">
        <f t="shared" si="52"/>
        <v>55</v>
      </c>
      <c r="R27" s="13">
        <f t="shared" si="53"/>
        <v>10</v>
      </c>
      <c r="S27" s="13"/>
      <c r="T27" s="12">
        <f t="shared" si="26"/>
        <v>0</v>
      </c>
      <c r="U27" s="13">
        <f t="shared" si="54"/>
        <v>0</v>
      </c>
      <c r="V27" s="12" t="e">
        <f t="shared" si="6"/>
        <v>#DIV/0!</v>
      </c>
      <c r="W27" s="13"/>
      <c r="X27" s="13"/>
      <c r="Y27" s="13"/>
      <c r="Z27" s="12">
        <f t="shared" si="27"/>
      </c>
      <c r="AA27" s="12">
        <f t="shared" si="7"/>
      </c>
      <c r="AB27" s="13"/>
      <c r="AC27" s="12">
        <f t="shared" si="8"/>
      </c>
      <c r="AD27" s="13">
        <v>7</v>
      </c>
      <c r="AE27" s="13">
        <v>55</v>
      </c>
      <c r="AF27" s="13">
        <v>10</v>
      </c>
      <c r="AG27" s="12">
        <f t="shared" si="9"/>
        <v>142.85714285714286</v>
      </c>
      <c r="AH27" s="12">
        <f t="shared" si="10"/>
        <v>18.181818181818183</v>
      </c>
      <c r="AI27" s="13"/>
      <c r="AJ27" s="12" t="e">
        <f t="shared" si="11"/>
        <v>#DIV/0!</v>
      </c>
      <c r="AK27" s="13"/>
      <c r="AL27" s="13"/>
      <c r="AM27" s="13"/>
      <c r="AN27" s="12">
        <f aca="true" t="shared" si="55" ref="AN27:AN37">IF(AK27&lt;=0,"",IF(AM27/AK27*100&gt;200,"св200",AM27/AK27*100))</f>
      </c>
      <c r="AO27" s="12">
        <f aca="true" t="shared" si="56" ref="AO27:AO37">IF(AL27&lt;=0,"",IF(AM27/AL27*100&gt;200,"св200",AM27/AL27*100))</f>
      </c>
      <c r="AP27" s="13"/>
      <c r="AQ27" s="12">
        <f t="shared" si="12"/>
      </c>
      <c r="AR27" s="13"/>
      <c r="AS27" s="13"/>
      <c r="AT27" s="13"/>
      <c r="AU27" s="12">
        <f aca="true" t="shared" si="57" ref="AU27:AU37">IF(AR27&lt;=0,"",IF(AT27/AR27*100&gt;200,"св200",AT27/AR27*100))</f>
      </c>
      <c r="AV27" s="12">
        <f aca="true" t="shared" si="58" ref="AV27:AV37">IF(AS27&lt;=0,"",IF(AT27/AS27*100&gt;200,"св200",AT27/AS27*100))</f>
      </c>
      <c r="AW27" s="13"/>
      <c r="AX27" s="12">
        <f t="shared" si="13"/>
      </c>
      <c r="AY27" s="13"/>
      <c r="AZ27" s="13"/>
      <c r="BA27" s="13"/>
      <c r="BB27" s="12">
        <f aca="true" t="shared" si="59" ref="BB27:BB37">IF(AY27&lt;=0,"",IF(BA27/AY27*100&gt;200,"св200",BA27/AY27*100))</f>
      </c>
      <c r="BC27" s="12">
        <f aca="true" t="shared" si="60" ref="BC27:BC37">IF(AZ27&lt;=0,"",IF(BA27/AZ27*100&gt;200,"св200",BA27/AZ27*100))</f>
      </c>
      <c r="BD27" s="5"/>
      <c r="BE27" s="12">
        <f t="shared" si="14"/>
      </c>
      <c r="BF27" s="13"/>
      <c r="BG27" s="13"/>
      <c r="BH27" s="13"/>
      <c r="BI27" s="12">
        <f aca="true" t="shared" si="61" ref="BI27:BI37">IF(BF27&lt;=0,"",IF(BH27/BF27*100&gt;200,"св200",BH27/BF27*100))</f>
      </c>
      <c r="BJ27" s="12">
        <f aca="true" t="shared" si="62" ref="BJ27:BJ37">IF(BG27&lt;=0,"",IF(BH27/BG27*100&gt;200,"св200",BH27/BG27*100))</f>
      </c>
      <c r="BK27" s="13"/>
      <c r="BL27" s="12">
        <f t="shared" si="15"/>
      </c>
      <c r="BM27" s="13"/>
      <c r="BN27" s="13"/>
      <c r="BO27" s="13"/>
      <c r="BP27" s="12">
        <f aca="true" t="shared" si="63" ref="BP27:BP37">IF(BM27&lt;=0,"",IF(BO27/BM27*100&gt;200,"св200",BO27/BM27*100))</f>
      </c>
      <c r="BQ27" s="12">
        <f aca="true" t="shared" si="64" ref="BQ27:BQ37">IF(BN27&lt;=0,"",IF(BO27/BN27*100&gt;200,"св200",BO27/BN27*100))</f>
      </c>
      <c r="BR27" s="13"/>
      <c r="BS27" s="12">
        <f t="shared" si="16"/>
      </c>
      <c r="BT27" s="13"/>
      <c r="BU27" s="13"/>
      <c r="BV27" s="13"/>
      <c r="BW27" s="12">
        <f aca="true" t="shared" si="65" ref="BW27:BW37">IF(BT27&lt;=0,"",IF(BV27/BT27*100&gt;200,"св200",BV27/BT27*100))</f>
      </c>
      <c r="BX27" s="12">
        <f aca="true" t="shared" si="66" ref="BX27:BX37">IF(BU27&lt;=0,"",IF(BV27/BU27*100&gt;200,"св200",BV27/BU27*100))</f>
      </c>
      <c r="BY27" s="13"/>
      <c r="BZ27" s="12">
        <f t="shared" si="17"/>
      </c>
      <c r="CA27" s="13"/>
      <c r="CB27" s="13"/>
      <c r="CC27" s="13"/>
      <c r="CD27" s="12">
        <f aca="true" t="shared" si="67" ref="CD27:CD37">IF(CA27&lt;=0,"",IF(CC27/CA27*100&gt;200,"св200",CC27/CA27*100))</f>
      </c>
      <c r="CE27" s="12">
        <f aca="true" t="shared" si="68" ref="CE27:CE37">IF(CB27&lt;=0,"",IF(CC27/CB27*100&gt;200,"св200",CC27/CB27*100))</f>
      </c>
      <c r="CF27" s="13"/>
      <c r="CG27" s="12">
        <f t="shared" si="18"/>
      </c>
      <c r="CH27" s="13"/>
      <c r="CI27" s="13"/>
      <c r="CJ27" s="13"/>
      <c r="CK27" s="12">
        <f aca="true" t="shared" si="69" ref="CK27:CK37">IF(CH27&lt;=0,"",IF(CJ27/CH27*100&gt;200,"св200",CJ27/CH27*100))</f>
      </c>
      <c r="CL27" s="12">
        <f aca="true" t="shared" si="70" ref="CL27:CL37">IF(CI27&lt;=0,"",IF(CJ27/CI27*100&gt;200,"св200",CJ27/CI27*100))</f>
      </c>
      <c r="CM27" s="13"/>
      <c r="CN27" s="12">
        <f t="shared" si="19"/>
      </c>
    </row>
    <row r="28" spans="1:92" ht="26.25">
      <c r="A28" s="15" t="s">
        <v>28</v>
      </c>
      <c r="B28" s="16">
        <f t="shared" si="48"/>
        <v>588</v>
      </c>
      <c r="C28" s="13">
        <f t="shared" si="49"/>
        <v>620</v>
      </c>
      <c r="D28" s="29">
        <f t="shared" si="50"/>
        <v>132.94</v>
      </c>
      <c r="E28" s="12">
        <f t="shared" si="0"/>
        <v>22.608843537414966</v>
      </c>
      <c r="F28" s="12">
        <f t="shared" si="1"/>
        <v>21.441935483870967</v>
      </c>
      <c r="G28" s="13">
        <f t="shared" si="47"/>
        <v>146.46</v>
      </c>
      <c r="H28" s="12">
        <f t="shared" si="2"/>
        <v>90.76881059674996</v>
      </c>
      <c r="I28" s="13">
        <v>588</v>
      </c>
      <c r="J28" s="13">
        <v>620</v>
      </c>
      <c r="K28" s="13">
        <v>132.94</v>
      </c>
      <c r="L28" s="12">
        <f t="shared" si="3"/>
        <v>22.608843537414966</v>
      </c>
      <c r="M28" s="12">
        <f t="shared" si="4"/>
        <v>21.441935483870967</v>
      </c>
      <c r="N28" s="13">
        <v>146.46</v>
      </c>
      <c r="O28" s="12">
        <f t="shared" si="5"/>
        <v>90.76881059674996</v>
      </c>
      <c r="P28" s="13">
        <f t="shared" si="51"/>
        <v>0</v>
      </c>
      <c r="Q28" s="13">
        <f t="shared" si="52"/>
        <v>0</v>
      </c>
      <c r="R28" s="13">
        <f t="shared" si="53"/>
        <v>0</v>
      </c>
      <c r="S28" s="13"/>
      <c r="T28" s="12">
        <f t="shared" si="26"/>
      </c>
      <c r="U28" s="13">
        <f t="shared" si="54"/>
        <v>0</v>
      </c>
      <c r="V28" s="12">
        <f t="shared" si="6"/>
      </c>
      <c r="W28" s="13"/>
      <c r="X28" s="13"/>
      <c r="Y28" s="13"/>
      <c r="Z28" s="12">
        <f t="shared" si="27"/>
      </c>
      <c r="AA28" s="12">
        <f t="shared" si="7"/>
      </c>
      <c r="AB28" s="13"/>
      <c r="AC28" s="12">
        <f t="shared" si="8"/>
      </c>
      <c r="AD28" s="13"/>
      <c r="AE28" s="13"/>
      <c r="AF28" s="13"/>
      <c r="AG28" s="12">
        <f t="shared" si="9"/>
      </c>
      <c r="AH28" s="12">
        <f t="shared" si="10"/>
      </c>
      <c r="AI28" s="13"/>
      <c r="AJ28" s="12">
        <f t="shared" si="11"/>
      </c>
      <c r="AK28" s="13"/>
      <c r="AL28" s="13"/>
      <c r="AM28" s="13"/>
      <c r="AN28" s="12">
        <f t="shared" si="55"/>
      </c>
      <c r="AO28" s="12">
        <f t="shared" si="56"/>
      </c>
      <c r="AP28" s="13"/>
      <c r="AQ28" s="12">
        <f t="shared" si="12"/>
      </c>
      <c r="AR28" s="13"/>
      <c r="AS28" s="13"/>
      <c r="AT28" s="13"/>
      <c r="AU28" s="12">
        <f t="shared" si="57"/>
      </c>
      <c r="AV28" s="12">
        <f t="shared" si="58"/>
      </c>
      <c r="AW28" s="13"/>
      <c r="AX28" s="12">
        <f t="shared" si="13"/>
      </c>
      <c r="AY28" s="13"/>
      <c r="AZ28" s="13"/>
      <c r="BA28" s="13"/>
      <c r="BB28" s="12">
        <f t="shared" si="59"/>
      </c>
      <c r="BC28" s="12">
        <f t="shared" si="60"/>
      </c>
      <c r="BD28" s="13"/>
      <c r="BE28" s="12">
        <f t="shared" si="14"/>
      </c>
      <c r="BF28" s="13"/>
      <c r="BG28" s="13"/>
      <c r="BH28" s="13"/>
      <c r="BI28" s="12">
        <f t="shared" si="61"/>
      </c>
      <c r="BJ28" s="12">
        <f t="shared" si="62"/>
      </c>
      <c r="BK28" s="13"/>
      <c r="BL28" s="12">
        <f t="shared" si="15"/>
      </c>
      <c r="BM28" s="13"/>
      <c r="BN28" s="13"/>
      <c r="BO28" s="13"/>
      <c r="BP28" s="12">
        <f t="shared" si="63"/>
      </c>
      <c r="BQ28" s="12">
        <f t="shared" si="64"/>
      </c>
      <c r="BR28" s="13"/>
      <c r="BS28" s="12">
        <f t="shared" si="16"/>
      </c>
      <c r="BT28" s="13"/>
      <c r="BU28" s="13"/>
      <c r="BV28" s="13"/>
      <c r="BW28" s="12">
        <f t="shared" si="65"/>
      </c>
      <c r="BX28" s="12">
        <f t="shared" si="66"/>
      </c>
      <c r="BY28" s="13"/>
      <c r="BZ28" s="12">
        <f t="shared" si="17"/>
      </c>
      <c r="CA28" s="13"/>
      <c r="CB28" s="13"/>
      <c r="CC28" s="13"/>
      <c r="CD28" s="12">
        <f t="shared" si="67"/>
      </c>
      <c r="CE28" s="12">
        <f t="shared" si="68"/>
      </c>
      <c r="CF28" s="13"/>
      <c r="CG28" s="12">
        <f t="shared" si="18"/>
      </c>
      <c r="CH28" s="13"/>
      <c r="CI28" s="13"/>
      <c r="CJ28" s="13"/>
      <c r="CK28" s="12">
        <f t="shared" si="69"/>
      </c>
      <c r="CL28" s="12">
        <f t="shared" si="70"/>
      </c>
      <c r="CM28" s="13">
        <v>0</v>
      </c>
      <c r="CN28" s="12">
        <f t="shared" si="19"/>
      </c>
    </row>
    <row r="29" spans="1:94" ht="26.25">
      <c r="A29" s="14" t="s">
        <v>29</v>
      </c>
      <c r="B29" s="17">
        <f t="shared" si="48"/>
        <v>450</v>
      </c>
      <c r="C29" s="13">
        <f t="shared" si="49"/>
        <v>450</v>
      </c>
      <c r="D29" s="29">
        <f t="shared" si="50"/>
        <v>89.85</v>
      </c>
      <c r="E29" s="12">
        <f t="shared" si="0"/>
        <v>19.966666666666665</v>
      </c>
      <c r="F29" s="12">
        <f t="shared" si="1"/>
        <v>19.966666666666665</v>
      </c>
      <c r="G29" s="13">
        <f t="shared" si="47"/>
        <v>3.55</v>
      </c>
      <c r="H29" s="12" t="str">
        <f t="shared" si="2"/>
        <v>св200</v>
      </c>
      <c r="I29" s="13">
        <v>450</v>
      </c>
      <c r="J29" s="13">
        <v>450</v>
      </c>
      <c r="K29" s="13">
        <v>89.85</v>
      </c>
      <c r="L29" s="12">
        <f t="shared" si="3"/>
        <v>19.966666666666665</v>
      </c>
      <c r="M29" s="12">
        <f t="shared" si="4"/>
        <v>19.966666666666665</v>
      </c>
      <c r="N29" s="13">
        <v>3.55</v>
      </c>
      <c r="O29" s="12" t="str">
        <f t="shared" si="5"/>
        <v>св200</v>
      </c>
      <c r="P29" s="13">
        <f t="shared" si="51"/>
        <v>0</v>
      </c>
      <c r="Q29" s="13">
        <f t="shared" si="52"/>
        <v>0</v>
      </c>
      <c r="R29" s="13">
        <f t="shared" si="53"/>
        <v>0</v>
      </c>
      <c r="S29" s="13"/>
      <c r="T29" s="12">
        <f t="shared" si="26"/>
      </c>
      <c r="U29" s="13">
        <f t="shared" si="54"/>
        <v>0</v>
      </c>
      <c r="V29" s="12">
        <f t="shared" si="6"/>
      </c>
      <c r="W29" s="13"/>
      <c r="X29" s="13"/>
      <c r="Y29" s="13"/>
      <c r="Z29" s="12">
        <f t="shared" si="27"/>
      </c>
      <c r="AA29" s="12">
        <f t="shared" si="7"/>
      </c>
      <c r="AB29" s="13"/>
      <c r="AC29" s="12">
        <f t="shared" si="8"/>
      </c>
      <c r="AD29" s="13"/>
      <c r="AE29" s="13"/>
      <c r="AF29" s="13"/>
      <c r="AG29" s="12">
        <f t="shared" si="9"/>
      </c>
      <c r="AH29" s="12">
        <f t="shared" si="10"/>
      </c>
      <c r="AI29" s="13"/>
      <c r="AJ29" s="12">
        <f t="shared" si="11"/>
      </c>
      <c r="AK29" s="13"/>
      <c r="AL29" s="13"/>
      <c r="AM29" s="13"/>
      <c r="AN29" s="12">
        <f t="shared" si="55"/>
      </c>
      <c r="AO29" s="12">
        <f t="shared" si="56"/>
      </c>
      <c r="AP29" s="13"/>
      <c r="AQ29" s="12">
        <f t="shared" si="12"/>
      </c>
      <c r="AR29" s="13"/>
      <c r="AS29" s="13"/>
      <c r="AT29" s="13"/>
      <c r="AU29" s="12">
        <f t="shared" si="57"/>
      </c>
      <c r="AV29" s="12">
        <f t="shared" si="58"/>
      </c>
      <c r="AW29" s="13"/>
      <c r="AX29" s="12">
        <f t="shared" si="13"/>
      </c>
      <c r="AY29" s="13"/>
      <c r="AZ29" s="13"/>
      <c r="BA29" s="13"/>
      <c r="BB29" s="12">
        <f t="shared" si="59"/>
      </c>
      <c r="BC29" s="12">
        <f t="shared" si="60"/>
      </c>
      <c r="BD29" s="13"/>
      <c r="BE29" s="12">
        <f t="shared" si="14"/>
      </c>
      <c r="BF29" s="13"/>
      <c r="BG29" s="13"/>
      <c r="BH29" s="13"/>
      <c r="BI29" s="12">
        <f t="shared" si="61"/>
      </c>
      <c r="BJ29" s="12">
        <f t="shared" si="62"/>
      </c>
      <c r="BK29" s="13"/>
      <c r="BL29" s="12">
        <f t="shared" si="15"/>
      </c>
      <c r="BM29" s="13"/>
      <c r="BN29" s="13"/>
      <c r="BO29" s="13"/>
      <c r="BP29" s="12">
        <f t="shared" si="63"/>
      </c>
      <c r="BQ29" s="12">
        <f t="shared" si="64"/>
      </c>
      <c r="BR29" s="13"/>
      <c r="BS29" s="12">
        <f t="shared" si="16"/>
      </c>
      <c r="BT29" s="13"/>
      <c r="BU29" s="13"/>
      <c r="BV29" s="13"/>
      <c r="BW29" s="12">
        <f t="shared" si="65"/>
      </c>
      <c r="BX29" s="12">
        <f t="shared" si="66"/>
      </c>
      <c r="BY29" s="13"/>
      <c r="BZ29" s="12">
        <f t="shared" si="17"/>
      </c>
      <c r="CA29" s="13"/>
      <c r="CB29" s="13"/>
      <c r="CC29" s="13"/>
      <c r="CD29" s="12">
        <f t="shared" si="67"/>
      </c>
      <c r="CE29" s="12">
        <f t="shared" si="68"/>
      </c>
      <c r="CF29" s="13"/>
      <c r="CG29" s="12">
        <f t="shared" si="18"/>
      </c>
      <c r="CH29" s="13"/>
      <c r="CI29" s="13"/>
      <c r="CJ29" s="13"/>
      <c r="CK29" s="12">
        <f t="shared" si="69"/>
      </c>
      <c r="CL29" s="12">
        <f t="shared" si="70"/>
      </c>
      <c r="CM29" s="13">
        <v>0</v>
      </c>
      <c r="CN29" s="12">
        <f t="shared" si="19"/>
      </c>
      <c r="CP29" s="1" t="s">
        <v>46</v>
      </c>
    </row>
    <row r="30" spans="1:92" s="36" customFormat="1" ht="30" customHeight="1">
      <c r="A30" s="57" t="s">
        <v>30</v>
      </c>
      <c r="B30" s="46">
        <f t="shared" si="48"/>
        <v>6754</v>
      </c>
      <c r="C30" s="41">
        <f t="shared" si="49"/>
        <v>7638</v>
      </c>
      <c r="D30" s="47">
        <f t="shared" si="50"/>
        <v>1184.82</v>
      </c>
      <c r="E30" s="50">
        <f t="shared" si="0"/>
        <v>17.54249333728161</v>
      </c>
      <c r="F30" s="50">
        <f t="shared" si="1"/>
        <v>15.512175962293792</v>
      </c>
      <c r="G30" s="41">
        <f t="shared" si="47"/>
        <v>1869.89</v>
      </c>
      <c r="H30" s="12">
        <f t="shared" si="2"/>
        <v>63.36308552909529</v>
      </c>
      <c r="I30" s="41">
        <v>5104</v>
      </c>
      <c r="J30" s="41">
        <v>5988</v>
      </c>
      <c r="K30" s="41">
        <v>1040</v>
      </c>
      <c r="L30" s="50">
        <f t="shared" si="3"/>
        <v>20.37617554858934</v>
      </c>
      <c r="M30" s="50">
        <f t="shared" si="4"/>
        <v>17.368069472277888</v>
      </c>
      <c r="N30" s="41">
        <v>1313.65</v>
      </c>
      <c r="O30" s="12">
        <f t="shared" si="5"/>
        <v>79.16872835230083</v>
      </c>
      <c r="P30" s="41">
        <f t="shared" si="51"/>
        <v>1650</v>
      </c>
      <c r="Q30" s="41">
        <f t="shared" si="52"/>
        <v>1650</v>
      </c>
      <c r="R30" s="41">
        <f t="shared" si="53"/>
        <v>144.82</v>
      </c>
      <c r="S30" s="12">
        <f>IF(P30&lt;=0,"",IF(R30/P30&gt;200,"св200",R30/P30*100))</f>
        <v>8.776969696969697</v>
      </c>
      <c r="T30" s="12">
        <f>IF(Q30&lt;=0,"",IF(R30/Q30&gt;200,"св200",R30/Q30*100))</f>
        <v>8.776969696969697</v>
      </c>
      <c r="U30" s="41">
        <f t="shared" si="54"/>
        <v>556.24</v>
      </c>
      <c r="V30" s="12">
        <f t="shared" si="6"/>
        <v>26.03552423414353</v>
      </c>
      <c r="W30" s="41">
        <v>1650</v>
      </c>
      <c r="X30" s="41">
        <v>1650</v>
      </c>
      <c r="Y30" s="41">
        <v>81.88</v>
      </c>
      <c r="Z30" s="50">
        <f t="shared" si="27"/>
        <v>4.962424242424243</v>
      </c>
      <c r="AA30" s="50">
        <f t="shared" si="7"/>
        <v>4.962424242424243</v>
      </c>
      <c r="AB30" s="41">
        <f>AB31+AB32</f>
        <v>395.68</v>
      </c>
      <c r="AC30" s="12">
        <f t="shared" si="8"/>
        <v>20.693489688637282</v>
      </c>
      <c r="AD30" s="41">
        <v>0</v>
      </c>
      <c r="AE30" s="41">
        <v>0</v>
      </c>
      <c r="AF30" s="41">
        <v>0</v>
      </c>
      <c r="AG30" s="50">
        <f t="shared" si="9"/>
      </c>
      <c r="AH30" s="50">
        <f t="shared" si="10"/>
      </c>
      <c r="AI30" s="41">
        <f>AI31+AI32</f>
        <v>2.24</v>
      </c>
      <c r="AJ30" s="12">
        <f t="shared" si="11"/>
      </c>
      <c r="AK30" s="41">
        <v>0</v>
      </c>
      <c r="AL30" s="41">
        <v>0</v>
      </c>
      <c r="AM30" s="41">
        <v>0</v>
      </c>
      <c r="AN30" s="50">
        <f t="shared" si="55"/>
      </c>
      <c r="AO30" s="50">
        <f t="shared" si="56"/>
      </c>
      <c r="AP30" s="41">
        <f>AP31+AP32</f>
        <v>9.23</v>
      </c>
      <c r="AQ30" s="12">
        <f t="shared" si="12"/>
      </c>
      <c r="AR30" s="41">
        <v>0</v>
      </c>
      <c r="AS30" s="41">
        <v>0</v>
      </c>
      <c r="AT30" s="41">
        <v>0</v>
      </c>
      <c r="AU30" s="50">
        <f t="shared" si="57"/>
      </c>
      <c r="AV30" s="50">
        <f t="shared" si="58"/>
      </c>
      <c r="AW30" s="41">
        <v>0</v>
      </c>
      <c r="AX30" s="12">
        <f t="shared" si="13"/>
      </c>
      <c r="AY30" s="41">
        <v>0</v>
      </c>
      <c r="AZ30" s="41">
        <v>0</v>
      </c>
      <c r="BA30" s="41">
        <v>0</v>
      </c>
      <c r="BB30" s="50">
        <f t="shared" si="59"/>
      </c>
      <c r="BC30" s="50">
        <f t="shared" si="60"/>
      </c>
      <c r="BD30" s="41">
        <v>0</v>
      </c>
      <c r="BE30" s="12">
        <f t="shared" si="14"/>
      </c>
      <c r="BF30" s="41"/>
      <c r="BG30" s="41"/>
      <c r="BH30" s="41"/>
      <c r="BI30" s="50">
        <f t="shared" si="61"/>
      </c>
      <c r="BJ30" s="50">
        <f t="shared" si="62"/>
      </c>
      <c r="BK30" s="41">
        <f>BK31+BK32</f>
        <v>31.56</v>
      </c>
      <c r="BL30" s="12">
        <f t="shared" si="15"/>
      </c>
      <c r="BM30" s="41">
        <v>0</v>
      </c>
      <c r="BN30" s="41">
        <v>0</v>
      </c>
      <c r="BO30" s="41">
        <v>62.94</v>
      </c>
      <c r="BP30" s="50">
        <f t="shared" si="63"/>
      </c>
      <c r="BQ30" s="50">
        <f t="shared" si="64"/>
      </c>
      <c r="BR30" s="41">
        <f>BR31+BR32</f>
        <v>111.19</v>
      </c>
      <c r="BS30" s="12">
        <f t="shared" si="16"/>
        <v>56.60580987498876</v>
      </c>
      <c r="BT30" s="41">
        <v>0</v>
      </c>
      <c r="BU30" s="41">
        <v>0</v>
      </c>
      <c r="BV30" s="41">
        <v>0</v>
      </c>
      <c r="BW30" s="50">
        <f t="shared" si="65"/>
      </c>
      <c r="BX30" s="50">
        <f t="shared" si="66"/>
      </c>
      <c r="BY30" s="41">
        <f>BY31+BY32</f>
        <v>1.79</v>
      </c>
      <c r="BZ30" s="12">
        <f t="shared" si="17"/>
      </c>
      <c r="CA30" s="41">
        <v>0</v>
      </c>
      <c r="CB30" s="41">
        <v>0</v>
      </c>
      <c r="CC30" s="41">
        <v>0</v>
      </c>
      <c r="CD30" s="50">
        <f t="shared" si="67"/>
      </c>
      <c r="CE30" s="50">
        <f t="shared" si="68"/>
      </c>
      <c r="CF30" s="41">
        <v>0</v>
      </c>
      <c r="CG30" s="12">
        <f t="shared" si="18"/>
      </c>
      <c r="CH30" s="41">
        <v>0</v>
      </c>
      <c r="CI30" s="41">
        <v>0</v>
      </c>
      <c r="CJ30" s="41">
        <v>0</v>
      </c>
      <c r="CK30" s="50">
        <f t="shared" si="69"/>
      </c>
      <c r="CL30" s="50">
        <f t="shared" si="70"/>
      </c>
      <c r="CM30" s="41">
        <f>CM31+CM32</f>
        <v>4.55</v>
      </c>
      <c r="CN30" s="12">
        <f t="shared" si="19"/>
      </c>
    </row>
    <row r="31" spans="1:92" s="36" customFormat="1" ht="12.75">
      <c r="A31" s="57" t="s">
        <v>53</v>
      </c>
      <c r="B31" s="46">
        <f t="shared" si="48"/>
        <v>2400</v>
      </c>
      <c r="C31" s="41">
        <f t="shared" si="49"/>
        <v>3284</v>
      </c>
      <c r="D31" s="47">
        <f t="shared" si="50"/>
        <v>0</v>
      </c>
      <c r="E31" s="50">
        <f t="shared" si="0"/>
        <v>0</v>
      </c>
      <c r="F31" s="50">
        <f t="shared" si="1"/>
        <v>0</v>
      </c>
      <c r="G31" s="41"/>
      <c r="H31" s="12">
        <f t="shared" si="2"/>
      </c>
      <c r="I31" s="41">
        <v>2400</v>
      </c>
      <c r="J31" s="41">
        <v>3284</v>
      </c>
      <c r="K31" s="41"/>
      <c r="L31" s="50"/>
      <c r="M31" s="50"/>
      <c r="N31" s="41">
        <v>864.18</v>
      </c>
      <c r="O31" s="12">
        <f t="shared" si="5"/>
      </c>
      <c r="P31" s="41">
        <f t="shared" si="51"/>
        <v>0</v>
      </c>
      <c r="Q31" s="41">
        <f t="shared" si="52"/>
        <v>0</v>
      </c>
      <c r="R31" s="41">
        <f t="shared" si="53"/>
        <v>0</v>
      </c>
      <c r="S31" s="12">
        <f>IF(P31&lt;=0,"",IF(R31/P31&gt;200,"св200",R31/P31*100))</f>
      </c>
      <c r="T31" s="12">
        <f>IF(Q31&lt;=0,"",IF(R31/Q31&gt;200,"св200",R31/Q31*100))</f>
      </c>
      <c r="U31" s="41">
        <f t="shared" si="54"/>
        <v>0</v>
      </c>
      <c r="V31" s="12">
        <f t="shared" si="6"/>
      </c>
      <c r="W31" s="41">
        <v>0</v>
      </c>
      <c r="X31" s="41">
        <v>0</v>
      </c>
      <c r="Y31" s="41">
        <v>0</v>
      </c>
      <c r="Z31" s="50">
        <f>IF(W31&lt;=0,"",IF(Y31/W31*100&gt;200,"св200",Y31/W31*100))</f>
      </c>
      <c r="AA31" s="50">
        <f>IF(X31&lt;=0,"",IF(Y31/X31*100&gt;200,"св200",Y31/X31*100))</f>
      </c>
      <c r="AB31" s="41">
        <v>0</v>
      </c>
      <c r="AC31" s="12">
        <f t="shared" si="8"/>
      </c>
      <c r="AD31" s="41"/>
      <c r="AE31" s="41"/>
      <c r="AF31" s="41"/>
      <c r="AG31" s="50"/>
      <c r="AH31" s="50"/>
      <c r="AI31" s="41">
        <v>0</v>
      </c>
      <c r="AJ31" s="12">
        <f t="shared" si="11"/>
      </c>
      <c r="AK31" s="41"/>
      <c r="AL31" s="41"/>
      <c r="AM31" s="41"/>
      <c r="AN31" s="50"/>
      <c r="AO31" s="50"/>
      <c r="AP31" s="41">
        <v>0</v>
      </c>
      <c r="AQ31" s="12">
        <f t="shared" si="12"/>
      </c>
      <c r="AR31" s="41"/>
      <c r="AS31" s="41"/>
      <c r="AT31" s="41"/>
      <c r="AU31" s="50"/>
      <c r="AV31" s="50"/>
      <c r="AW31" s="41">
        <v>0</v>
      </c>
      <c r="AX31" s="12">
        <f t="shared" si="13"/>
      </c>
      <c r="AY31" s="41"/>
      <c r="AZ31" s="41"/>
      <c r="BA31" s="41"/>
      <c r="BB31" s="50"/>
      <c r="BC31" s="50"/>
      <c r="BD31" s="41">
        <v>0</v>
      </c>
      <c r="BE31" s="12">
        <f t="shared" si="14"/>
      </c>
      <c r="BF31" s="41"/>
      <c r="BG31" s="41"/>
      <c r="BH31" s="41"/>
      <c r="BI31" s="50"/>
      <c r="BJ31" s="50"/>
      <c r="BK31" s="41">
        <v>0</v>
      </c>
      <c r="BL31" s="12">
        <f t="shared" si="15"/>
      </c>
      <c r="BM31" s="41"/>
      <c r="BN31" s="41"/>
      <c r="BO31" s="41">
        <v>0</v>
      </c>
      <c r="BP31" s="50"/>
      <c r="BQ31" s="50"/>
      <c r="BR31" s="41">
        <v>0</v>
      </c>
      <c r="BS31" s="12">
        <f t="shared" si="16"/>
      </c>
      <c r="BT31" s="41"/>
      <c r="BU31" s="41"/>
      <c r="BV31" s="41"/>
      <c r="BW31" s="50"/>
      <c r="BX31" s="50"/>
      <c r="BY31" s="41">
        <v>0</v>
      </c>
      <c r="BZ31" s="12">
        <f t="shared" si="17"/>
      </c>
      <c r="CA31" s="41"/>
      <c r="CB31" s="41"/>
      <c r="CC31" s="41"/>
      <c r="CD31" s="50"/>
      <c r="CE31" s="50"/>
      <c r="CF31" s="41">
        <v>0</v>
      </c>
      <c r="CG31" s="12">
        <f t="shared" si="18"/>
      </c>
      <c r="CH31" s="41"/>
      <c r="CI31" s="41"/>
      <c r="CJ31" s="41"/>
      <c r="CK31" s="50"/>
      <c r="CL31" s="50"/>
      <c r="CM31" s="41">
        <v>0</v>
      </c>
      <c r="CN31" s="12">
        <f t="shared" si="19"/>
      </c>
    </row>
    <row r="32" spans="1:92" s="36" customFormat="1" ht="12.75">
      <c r="A32" s="57" t="s">
        <v>54</v>
      </c>
      <c r="B32" s="46">
        <f t="shared" si="48"/>
        <v>4354</v>
      </c>
      <c r="C32" s="41">
        <f t="shared" si="49"/>
        <v>4354</v>
      </c>
      <c r="D32" s="47">
        <f t="shared" si="50"/>
        <v>144.82</v>
      </c>
      <c r="E32" s="50">
        <f t="shared" si="0"/>
        <v>3.3261368856224163</v>
      </c>
      <c r="F32" s="50">
        <f t="shared" si="1"/>
        <v>3.3261368856224163</v>
      </c>
      <c r="G32" s="41"/>
      <c r="H32" s="12" t="e">
        <f t="shared" si="2"/>
        <v>#DIV/0!</v>
      </c>
      <c r="I32" s="41">
        <v>2704</v>
      </c>
      <c r="J32" s="41">
        <v>2704</v>
      </c>
      <c r="K32" s="41"/>
      <c r="L32" s="50"/>
      <c r="M32" s="50"/>
      <c r="N32" s="41">
        <v>449.47</v>
      </c>
      <c r="O32" s="12">
        <f t="shared" si="5"/>
      </c>
      <c r="P32" s="41">
        <f t="shared" si="51"/>
        <v>1650</v>
      </c>
      <c r="Q32" s="41">
        <f t="shared" si="52"/>
        <v>1650</v>
      </c>
      <c r="R32" s="41">
        <f t="shared" si="53"/>
        <v>144.82</v>
      </c>
      <c r="S32" s="12">
        <f>IF(P32&lt;=0,"",IF(R32/P32&gt;200,"св200",R32/P32*100))</f>
        <v>8.776969696969697</v>
      </c>
      <c r="T32" s="12">
        <f>IF(Q32&lt;=0,"",IF(R32/Q32&gt;200,"св200",R32/Q32*100))</f>
        <v>8.776969696969697</v>
      </c>
      <c r="U32" s="41">
        <f t="shared" si="54"/>
        <v>556.24</v>
      </c>
      <c r="V32" s="12">
        <f t="shared" si="6"/>
        <v>26.03552423414353</v>
      </c>
      <c r="W32" s="41">
        <v>1650</v>
      </c>
      <c r="X32" s="41">
        <v>1650</v>
      </c>
      <c r="Y32" s="41">
        <v>81.88</v>
      </c>
      <c r="Z32" s="50">
        <f>IF(W32&lt;=0,"",IF(Y32/W32*100&gt;200,"св200",Y32/W32*100))</f>
        <v>4.962424242424243</v>
      </c>
      <c r="AA32" s="50">
        <f>IF(X32&lt;=0,"",IF(Y32/X32*100&gt;200,"св200",Y32/X32*100))</f>
        <v>4.962424242424243</v>
      </c>
      <c r="AB32" s="41">
        <v>395.68</v>
      </c>
      <c r="AC32" s="12">
        <f t="shared" si="8"/>
        <v>20.693489688637282</v>
      </c>
      <c r="AD32" s="41"/>
      <c r="AE32" s="41"/>
      <c r="AF32" s="41"/>
      <c r="AG32" s="50"/>
      <c r="AH32" s="50"/>
      <c r="AI32" s="41">
        <v>2.24</v>
      </c>
      <c r="AJ32" s="12">
        <f t="shared" si="11"/>
      </c>
      <c r="AK32" s="41"/>
      <c r="AL32" s="41"/>
      <c r="AM32" s="41"/>
      <c r="AN32" s="50"/>
      <c r="AO32" s="50"/>
      <c r="AP32" s="41">
        <v>9.23</v>
      </c>
      <c r="AQ32" s="12">
        <f t="shared" si="12"/>
      </c>
      <c r="AR32" s="41"/>
      <c r="AS32" s="41"/>
      <c r="AT32" s="41"/>
      <c r="AU32" s="50"/>
      <c r="AV32" s="50"/>
      <c r="AW32" s="41">
        <v>0</v>
      </c>
      <c r="AX32" s="12">
        <f t="shared" si="13"/>
      </c>
      <c r="AY32" s="41"/>
      <c r="AZ32" s="41"/>
      <c r="BA32" s="41"/>
      <c r="BB32" s="50"/>
      <c r="BC32" s="50"/>
      <c r="BD32" s="41">
        <v>0</v>
      </c>
      <c r="BE32" s="12">
        <f t="shared" si="14"/>
      </c>
      <c r="BF32" s="41"/>
      <c r="BG32" s="41"/>
      <c r="BH32" s="41"/>
      <c r="BI32" s="50"/>
      <c r="BJ32" s="50"/>
      <c r="BK32" s="41">
        <v>31.56</v>
      </c>
      <c r="BL32" s="12">
        <f t="shared" si="15"/>
      </c>
      <c r="BM32" s="41"/>
      <c r="BN32" s="41"/>
      <c r="BO32" s="41">
        <v>62.94</v>
      </c>
      <c r="BP32" s="50"/>
      <c r="BQ32" s="50"/>
      <c r="BR32" s="41">
        <v>111.19</v>
      </c>
      <c r="BS32" s="12">
        <f t="shared" si="16"/>
        <v>56.60580987498876</v>
      </c>
      <c r="BT32" s="41"/>
      <c r="BU32" s="41"/>
      <c r="BV32" s="41"/>
      <c r="BW32" s="50"/>
      <c r="BX32" s="50"/>
      <c r="BY32" s="41">
        <v>1.79</v>
      </c>
      <c r="BZ32" s="12">
        <f t="shared" si="17"/>
      </c>
      <c r="CA32" s="41"/>
      <c r="CB32" s="41"/>
      <c r="CC32" s="41"/>
      <c r="CD32" s="50"/>
      <c r="CE32" s="50"/>
      <c r="CF32" s="41">
        <v>0</v>
      </c>
      <c r="CG32" s="12">
        <f t="shared" si="18"/>
      </c>
      <c r="CH32" s="41"/>
      <c r="CI32" s="41"/>
      <c r="CJ32" s="41"/>
      <c r="CK32" s="50"/>
      <c r="CL32" s="50"/>
      <c r="CM32" s="41">
        <v>4.55</v>
      </c>
      <c r="CN32" s="12">
        <f t="shared" si="19"/>
      </c>
    </row>
    <row r="33" spans="1:92" ht="26.25" customHeight="1" hidden="1">
      <c r="A33" s="14" t="s">
        <v>31</v>
      </c>
      <c r="B33" s="17">
        <f t="shared" si="48"/>
        <v>0</v>
      </c>
      <c r="C33" s="13">
        <f t="shared" si="49"/>
        <v>0</v>
      </c>
      <c r="D33" s="29"/>
      <c r="E33" s="12">
        <f t="shared" si="0"/>
      </c>
      <c r="F33" s="12">
        <f t="shared" si="1"/>
      </c>
      <c r="G33" s="13">
        <f t="shared" si="47"/>
        <v>0</v>
      </c>
      <c r="H33" s="12">
        <f t="shared" si="2"/>
      </c>
      <c r="I33" s="13"/>
      <c r="J33" s="13"/>
      <c r="K33" s="13" t="s">
        <v>46</v>
      </c>
      <c r="L33" s="12">
        <f t="shared" si="3"/>
      </c>
      <c r="M33" s="12">
        <f t="shared" si="4"/>
      </c>
      <c r="N33" s="13"/>
      <c r="O33" s="12" t="e">
        <f t="shared" si="5"/>
        <v>#VALUE!</v>
      </c>
      <c r="P33" s="13">
        <f t="shared" si="51"/>
        <v>0</v>
      </c>
      <c r="Q33" s="13">
        <f t="shared" si="52"/>
        <v>0</v>
      </c>
      <c r="R33" s="13">
        <f t="shared" si="53"/>
        <v>0</v>
      </c>
      <c r="S33" s="13"/>
      <c r="T33" s="12">
        <f t="shared" si="26"/>
      </c>
      <c r="U33" s="13">
        <v>0</v>
      </c>
      <c r="V33" s="12">
        <f t="shared" si="6"/>
      </c>
      <c r="W33" s="13"/>
      <c r="X33" s="13"/>
      <c r="Y33" s="13"/>
      <c r="Z33" s="12">
        <f t="shared" si="27"/>
      </c>
      <c r="AA33" s="12">
        <f t="shared" si="7"/>
      </c>
      <c r="AB33" s="13"/>
      <c r="AC33" s="12">
        <f t="shared" si="8"/>
      </c>
      <c r="AD33" s="13"/>
      <c r="AE33" s="13"/>
      <c r="AF33" s="13"/>
      <c r="AG33" s="12">
        <f t="shared" si="9"/>
      </c>
      <c r="AH33" s="12">
        <f t="shared" si="10"/>
      </c>
      <c r="AI33" s="13" t="s">
        <v>46</v>
      </c>
      <c r="AJ33" s="12">
        <f t="shared" si="11"/>
      </c>
      <c r="AK33" s="13"/>
      <c r="AL33" s="13"/>
      <c r="AM33" s="13"/>
      <c r="AN33" s="12">
        <f t="shared" si="55"/>
      </c>
      <c r="AO33" s="12">
        <f t="shared" si="56"/>
      </c>
      <c r="AP33" s="13"/>
      <c r="AQ33" s="12">
        <f t="shared" si="12"/>
      </c>
      <c r="AR33" s="13"/>
      <c r="AS33" s="13"/>
      <c r="AT33" s="13"/>
      <c r="AU33" s="12">
        <f t="shared" si="57"/>
      </c>
      <c r="AV33" s="12">
        <f t="shared" si="58"/>
      </c>
      <c r="AW33" s="13"/>
      <c r="AX33" s="12">
        <f t="shared" si="13"/>
      </c>
      <c r="AY33" s="13"/>
      <c r="AZ33" s="13"/>
      <c r="BA33" s="13"/>
      <c r="BB33" s="12">
        <f t="shared" si="59"/>
      </c>
      <c r="BC33" s="12">
        <f t="shared" si="60"/>
      </c>
      <c r="BD33" s="13"/>
      <c r="BE33" s="12">
        <f t="shared" si="14"/>
      </c>
      <c r="BF33" s="13"/>
      <c r="BG33" s="13"/>
      <c r="BH33" s="13"/>
      <c r="BI33" s="12">
        <f t="shared" si="61"/>
      </c>
      <c r="BJ33" s="12">
        <f t="shared" si="62"/>
      </c>
      <c r="BK33" s="13"/>
      <c r="BL33" s="12">
        <f t="shared" si="15"/>
      </c>
      <c r="BM33" s="13"/>
      <c r="BN33" s="13"/>
      <c r="BO33" s="13"/>
      <c r="BP33" s="12">
        <f t="shared" si="63"/>
      </c>
      <c r="BQ33" s="12">
        <f t="shared" si="64"/>
      </c>
      <c r="BR33" s="13"/>
      <c r="BS33" s="12">
        <f t="shared" si="16"/>
      </c>
      <c r="BT33" s="13"/>
      <c r="BU33" s="13"/>
      <c r="BV33" s="13"/>
      <c r="BW33" s="12">
        <f t="shared" si="65"/>
      </c>
      <c r="BX33" s="12">
        <f t="shared" si="66"/>
      </c>
      <c r="BY33" s="13"/>
      <c r="BZ33" s="12">
        <f t="shared" si="17"/>
      </c>
      <c r="CA33" s="13"/>
      <c r="CB33" s="13"/>
      <c r="CC33" s="13"/>
      <c r="CD33" s="12">
        <f t="shared" si="67"/>
      </c>
      <c r="CE33" s="12">
        <f t="shared" si="68"/>
      </c>
      <c r="CF33" s="13"/>
      <c r="CG33" s="12">
        <f t="shared" si="18"/>
      </c>
      <c r="CH33" s="13"/>
      <c r="CI33" s="13"/>
      <c r="CJ33" s="13"/>
      <c r="CK33" s="12">
        <f t="shared" si="69"/>
      </c>
      <c r="CL33" s="12">
        <f t="shared" si="70"/>
      </c>
      <c r="CM33" s="13"/>
      <c r="CN33" s="12">
        <f t="shared" si="19"/>
      </c>
    </row>
    <row r="34" spans="1:92" ht="26.25">
      <c r="A34" s="14" t="s">
        <v>32</v>
      </c>
      <c r="B34" s="17">
        <f t="shared" si="48"/>
        <v>2286</v>
      </c>
      <c r="C34" s="13">
        <f t="shared" si="49"/>
        <v>2407</v>
      </c>
      <c r="D34" s="29">
        <f t="shared" si="50"/>
        <v>589.48</v>
      </c>
      <c r="E34" s="12">
        <f t="shared" si="0"/>
        <v>25.78652668416448</v>
      </c>
      <c r="F34" s="12">
        <f t="shared" si="1"/>
        <v>24.49023680930619</v>
      </c>
      <c r="G34" s="13">
        <f t="shared" si="47"/>
        <v>434.77</v>
      </c>
      <c r="H34" s="12">
        <f t="shared" si="2"/>
        <v>135.58433194562642</v>
      </c>
      <c r="I34" s="13">
        <v>2279</v>
      </c>
      <c r="J34" s="13">
        <v>2400</v>
      </c>
      <c r="K34" s="13">
        <v>584.4</v>
      </c>
      <c r="L34" s="12">
        <f t="shared" si="3"/>
        <v>25.64282580078982</v>
      </c>
      <c r="M34" s="12">
        <f t="shared" si="4"/>
        <v>24.349999999999998</v>
      </c>
      <c r="N34" s="13">
        <v>434.77</v>
      </c>
      <c r="O34" s="12">
        <f t="shared" si="5"/>
        <v>134.41589806104378</v>
      </c>
      <c r="P34" s="13">
        <f t="shared" si="51"/>
        <v>7</v>
      </c>
      <c r="Q34" s="13">
        <f t="shared" si="52"/>
        <v>7</v>
      </c>
      <c r="R34" s="13">
        <f t="shared" si="53"/>
        <v>5.08</v>
      </c>
      <c r="S34" s="13"/>
      <c r="T34" s="12">
        <f t="shared" si="26"/>
        <v>0</v>
      </c>
      <c r="U34" s="13">
        <f t="shared" si="54"/>
        <v>0</v>
      </c>
      <c r="V34" s="12" t="e">
        <f t="shared" si="6"/>
        <v>#DIV/0!</v>
      </c>
      <c r="W34" s="13">
        <v>5</v>
      </c>
      <c r="X34" s="13">
        <v>5</v>
      </c>
      <c r="Y34" s="13">
        <v>0.28</v>
      </c>
      <c r="Z34" s="12">
        <f t="shared" si="27"/>
        <v>5.6000000000000005</v>
      </c>
      <c r="AA34" s="12">
        <f t="shared" si="7"/>
        <v>5.6000000000000005</v>
      </c>
      <c r="AB34" s="13"/>
      <c r="AC34" s="12" t="e">
        <f t="shared" si="8"/>
        <v>#DIV/0!</v>
      </c>
      <c r="AD34" s="13"/>
      <c r="AE34" s="13"/>
      <c r="AF34" s="13"/>
      <c r="AG34" s="12">
        <f t="shared" si="9"/>
      </c>
      <c r="AH34" s="12">
        <f t="shared" si="10"/>
      </c>
      <c r="AI34" s="13"/>
      <c r="AJ34" s="12">
        <f t="shared" si="11"/>
      </c>
      <c r="AK34" s="13"/>
      <c r="AL34" s="13"/>
      <c r="AM34" s="13">
        <v>0</v>
      </c>
      <c r="AN34" s="12">
        <f t="shared" si="55"/>
      </c>
      <c r="AO34" s="12">
        <f t="shared" si="56"/>
      </c>
      <c r="AP34" s="13"/>
      <c r="AQ34" s="12">
        <f t="shared" si="12"/>
      </c>
      <c r="AR34" s="13">
        <v>2</v>
      </c>
      <c r="AS34" s="13">
        <v>2</v>
      </c>
      <c r="AT34" s="13"/>
      <c r="AU34" s="12">
        <f t="shared" si="57"/>
        <v>0</v>
      </c>
      <c r="AV34" s="12">
        <f t="shared" si="58"/>
        <v>0</v>
      </c>
      <c r="AW34" s="13"/>
      <c r="AX34" s="12">
        <f t="shared" si="13"/>
      </c>
      <c r="AY34" s="13"/>
      <c r="AZ34" s="13">
        <v>0</v>
      </c>
      <c r="BA34" s="13">
        <v>0</v>
      </c>
      <c r="BB34" s="12">
        <f t="shared" si="59"/>
      </c>
      <c r="BC34" s="12">
        <f t="shared" si="60"/>
      </c>
      <c r="BD34" s="13"/>
      <c r="BE34" s="12">
        <f t="shared" si="14"/>
      </c>
      <c r="BF34" s="13"/>
      <c r="BG34" s="13"/>
      <c r="BH34" s="13">
        <v>3.3</v>
      </c>
      <c r="BI34" s="12">
        <f t="shared" si="61"/>
      </c>
      <c r="BJ34" s="12">
        <f t="shared" si="62"/>
      </c>
      <c r="BK34" s="13"/>
      <c r="BL34" s="12" t="e">
        <f t="shared" si="15"/>
        <v>#DIV/0!</v>
      </c>
      <c r="BM34" s="13"/>
      <c r="BN34" s="13">
        <v>0</v>
      </c>
      <c r="BO34" s="13">
        <v>0</v>
      </c>
      <c r="BP34" s="12">
        <f t="shared" si="63"/>
      </c>
      <c r="BQ34" s="12">
        <f t="shared" si="64"/>
      </c>
      <c r="BR34" s="13"/>
      <c r="BS34" s="12">
        <f t="shared" si="16"/>
      </c>
      <c r="BT34" s="13">
        <v>0</v>
      </c>
      <c r="BU34" s="13">
        <v>0</v>
      </c>
      <c r="BV34" s="13">
        <v>1.5</v>
      </c>
      <c r="BW34" s="12">
        <f t="shared" si="65"/>
      </c>
      <c r="BX34" s="12">
        <f t="shared" si="66"/>
      </c>
      <c r="BY34" s="13"/>
      <c r="BZ34" s="12" t="e">
        <f t="shared" si="17"/>
        <v>#DIV/0!</v>
      </c>
      <c r="CA34" s="13"/>
      <c r="CB34" s="13"/>
      <c r="CC34" s="13"/>
      <c r="CD34" s="12">
        <f t="shared" si="67"/>
      </c>
      <c r="CE34" s="12">
        <f t="shared" si="68"/>
      </c>
      <c r="CF34" s="13"/>
      <c r="CG34" s="12">
        <f t="shared" si="18"/>
      </c>
      <c r="CH34" s="13"/>
      <c r="CI34" s="13"/>
      <c r="CJ34" s="13"/>
      <c r="CK34" s="12">
        <f t="shared" si="69"/>
      </c>
      <c r="CL34" s="12">
        <f t="shared" si="70"/>
      </c>
      <c r="CM34" s="13">
        <v>0</v>
      </c>
      <c r="CN34" s="12">
        <f t="shared" si="19"/>
      </c>
    </row>
    <row r="35" spans="1:92" ht="15.75" customHeight="1">
      <c r="A35" s="14" t="s">
        <v>33</v>
      </c>
      <c r="B35" s="17">
        <f t="shared" si="48"/>
        <v>233.1</v>
      </c>
      <c r="C35" s="13">
        <f t="shared" si="49"/>
        <v>233.1</v>
      </c>
      <c r="D35" s="29">
        <f t="shared" si="50"/>
        <v>60</v>
      </c>
      <c r="E35" s="12">
        <f t="shared" si="0"/>
        <v>25.74002574002574</v>
      </c>
      <c r="F35" s="12">
        <f t="shared" si="1"/>
        <v>25.74002574002574</v>
      </c>
      <c r="G35" s="13">
        <f t="shared" si="47"/>
        <v>67.42</v>
      </c>
      <c r="H35" s="12">
        <f t="shared" si="2"/>
        <v>88.99436369029962</v>
      </c>
      <c r="I35" s="13">
        <v>1.1</v>
      </c>
      <c r="J35" s="13">
        <v>1.1</v>
      </c>
      <c r="K35" s="13">
        <v>0</v>
      </c>
      <c r="L35" s="12">
        <f t="shared" si="3"/>
        <v>0</v>
      </c>
      <c r="M35" s="12">
        <f t="shared" si="4"/>
        <v>0</v>
      </c>
      <c r="N35" s="13">
        <v>0</v>
      </c>
      <c r="O35" s="12">
        <f t="shared" si="5"/>
      </c>
      <c r="P35" s="13">
        <f t="shared" si="51"/>
        <v>232</v>
      </c>
      <c r="Q35" s="13">
        <f t="shared" si="52"/>
        <v>232</v>
      </c>
      <c r="R35" s="13">
        <f t="shared" si="53"/>
        <v>60</v>
      </c>
      <c r="S35" s="13"/>
      <c r="T35" s="12">
        <f t="shared" si="26"/>
        <v>0</v>
      </c>
      <c r="U35" s="13">
        <f t="shared" si="54"/>
        <v>67.42</v>
      </c>
      <c r="V35" s="12">
        <f t="shared" si="6"/>
        <v>88.99436369029962</v>
      </c>
      <c r="W35" s="13">
        <v>214</v>
      </c>
      <c r="X35" s="13">
        <v>214</v>
      </c>
      <c r="Y35" s="13">
        <v>60</v>
      </c>
      <c r="Z35" s="12">
        <f t="shared" si="27"/>
        <v>28.037383177570092</v>
      </c>
      <c r="AA35" s="12">
        <f t="shared" si="7"/>
        <v>28.037383177570092</v>
      </c>
      <c r="AB35" s="13">
        <v>57.42</v>
      </c>
      <c r="AC35" s="12">
        <f t="shared" si="8"/>
        <v>104.4932079414838</v>
      </c>
      <c r="AD35" s="13"/>
      <c r="AE35" s="13"/>
      <c r="AF35" s="13"/>
      <c r="AG35" s="12">
        <f t="shared" si="9"/>
      </c>
      <c r="AH35" s="12">
        <f t="shared" si="10"/>
      </c>
      <c r="AI35" s="13">
        <v>0</v>
      </c>
      <c r="AJ35" s="12">
        <f t="shared" si="11"/>
      </c>
      <c r="AK35" s="13"/>
      <c r="AL35" s="13">
        <v>0</v>
      </c>
      <c r="AM35" s="13">
        <v>0</v>
      </c>
      <c r="AN35" s="12">
        <f t="shared" si="55"/>
      </c>
      <c r="AO35" s="12">
        <f t="shared" si="56"/>
      </c>
      <c r="AP35" s="13">
        <v>0</v>
      </c>
      <c r="AQ35" s="12">
        <f t="shared" si="12"/>
      </c>
      <c r="AR35" s="13">
        <v>0</v>
      </c>
      <c r="AS35" s="13">
        <v>0</v>
      </c>
      <c r="AT35" s="13">
        <v>0</v>
      </c>
      <c r="AU35" s="12">
        <f t="shared" si="57"/>
      </c>
      <c r="AV35" s="12">
        <f t="shared" si="58"/>
      </c>
      <c r="AW35" s="13">
        <v>0</v>
      </c>
      <c r="AX35" s="12">
        <f t="shared" si="13"/>
      </c>
      <c r="AY35" s="13">
        <v>0</v>
      </c>
      <c r="AZ35" s="13">
        <v>0</v>
      </c>
      <c r="BA35" s="13">
        <v>0</v>
      </c>
      <c r="BB35" s="12">
        <f t="shared" si="59"/>
      </c>
      <c r="BC35" s="12">
        <f t="shared" si="60"/>
      </c>
      <c r="BD35" s="13"/>
      <c r="BE35" s="12">
        <f t="shared" si="14"/>
      </c>
      <c r="BF35" s="13"/>
      <c r="BG35" s="13"/>
      <c r="BH35" s="13"/>
      <c r="BI35" s="12">
        <f t="shared" si="61"/>
      </c>
      <c r="BJ35" s="12">
        <f t="shared" si="62"/>
      </c>
      <c r="BK35" s="13"/>
      <c r="BL35" s="12">
        <f t="shared" si="15"/>
      </c>
      <c r="BM35" s="13">
        <v>0</v>
      </c>
      <c r="BN35" s="13">
        <v>0</v>
      </c>
      <c r="BO35" s="13"/>
      <c r="BP35" s="12">
        <f t="shared" si="63"/>
      </c>
      <c r="BQ35" s="12">
        <f t="shared" si="64"/>
      </c>
      <c r="BR35" s="13"/>
      <c r="BS35" s="12">
        <f t="shared" si="16"/>
      </c>
      <c r="BT35" s="13"/>
      <c r="BU35" s="13"/>
      <c r="BV35" s="13"/>
      <c r="BW35" s="12">
        <f t="shared" si="65"/>
      </c>
      <c r="BX35" s="12">
        <f t="shared" si="66"/>
      </c>
      <c r="BY35" s="13"/>
      <c r="BZ35" s="12">
        <f t="shared" si="17"/>
      </c>
      <c r="CA35" s="13"/>
      <c r="CB35" s="13"/>
      <c r="CC35" s="13"/>
      <c r="CD35" s="12">
        <f t="shared" si="67"/>
      </c>
      <c r="CE35" s="12">
        <f t="shared" si="68"/>
      </c>
      <c r="CF35" s="13">
        <v>0</v>
      </c>
      <c r="CG35" s="12">
        <f t="shared" si="18"/>
      </c>
      <c r="CH35" s="13">
        <v>18</v>
      </c>
      <c r="CI35" s="13">
        <v>18</v>
      </c>
      <c r="CJ35" s="13"/>
      <c r="CK35" s="12">
        <f t="shared" si="69"/>
        <v>0</v>
      </c>
      <c r="CL35" s="12">
        <f t="shared" si="70"/>
        <v>0</v>
      </c>
      <c r="CM35" s="13">
        <v>10</v>
      </c>
      <c r="CN35" s="12">
        <f t="shared" si="19"/>
      </c>
    </row>
    <row r="36" spans="1:92" ht="56.25" customHeight="1" hidden="1">
      <c r="A36" s="14" t="s">
        <v>34</v>
      </c>
      <c r="B36" s="17">
        <f t="shared" si="48"/>
        <v>0</v>
      </c>
      <c r="C36" s="13">
        <f t="shared" si="49"/>
        <v>0</v>
      </c>
      <c r="D36" s="29">
        <f t="shared" si="50"/>
        <v>0</v>
      </c>
      <c r="E36" s="12">
        <f t="shared" si="0"/>
      </c>
      <c r="F36" s="12">
        <f t="shared" si="1"/>
      </c>
      <c r="G36" s="13">
        <f t="shared" si="47"/>
        <v>0</v>
      </c>
      <c r="H36" s="12">
        <f>IF(D36&lt;=0,"",IF(G36/D36&gt;200,"св200",G36/D36*100))</f>
      </c>
      <c r="I36" s="13"/>
      <c r="J36" s="13"/>
      <c r="K36" s="13"/>
      <c r="L36" s="12">
        <f t="shared" si="3"/>
      </c>
      <c r="M36" s="12">
        <f t="shared" si="4"/>
      </c>
      <c r="N36" s="13"/>
      <c r="O36" s="12">
        <f>IF(K36&lt;=0,"",IF(N36/K36&gt;200,"св200",N36/K36*100))</f>
      </c>
      <c r="P36" s="13">
        <f t="shared" si="51"/>
        <v>0</v>
      </c>
      <c r="Q36" s="13">
        <f t="shared" si="52"/>
        <v>0</v>
      </c>
      <c r="R36" s="13"/>
      <c r="S36" s="13"/>
      <c r="T36" s="12">
        <f t="shared" si="26"/>
      </c>
      <c r="U36" s="13">
        <f t="shared" si="54"/>
        <v>0</v>
      </c>
      <c r="V36" s="12">
        <f>IF(R36&lt;=0,"",IF(U36/R36&gt;200,"св200",U36/R36*100))</f>
      </c>
      <c r="W36" s="13"/>
      <c r="X36" s="13"/>
      <c r="Y36" s="13" t="s">
        <v>47</v>
      </c>
      <c r="Z36" s="12">
        <f t="shared" si="27"/>
      </c>
      <c r="AA36" s="12">
        <f t="shared" si="7"/>
      </c>
      <c r="AB36" s="13"/>
      <c r="AC36" s="12">
        <v>0</v>
      </c>
      <c r="AD36" s="13"/>
      <c r="AE36" s="13"/>
      <c r="AF36" s="13"/>
      <c r="AG36" s="12">
        <f t="shared" si="9"/>
      </c>
      <c r="AH36" s="12">
        <f t="shared" si="10"/>
      </c>
      <c r="AI36" s="13"/>
      <c r="AJ36" s="12">
        <f>IF(AF36&lt;=0,"",IF(AI36/AF36&gt;200,"св200",AI36/AF36*100))</f>
      </c>
      <c r="AK36" s="13"/>
      <c r="AL36" s="13"/>
      <c r="AM36" s="13"/>
      <c r="AN36" s="12">
        <f t="shared" si="55"/>
      </c>
      <c r="AO36" s="12">
        <f t="shared" si="56"/>
      </c>
      <c r="AP36" s="13"/>
      <c r="AQ36" s="12">
        <f>IF(AM36&lt;=0,"",IF(AP36/AM36&gt;200,"св200",AP36/AM36*100))</f>
      </c>
      <c r="AR36" s="13"/>
      <c r="AS36" s="13"/>
      <c r="AT36" s="13"/>
      <c r="AU36" s="12">
        <f t="shared" si="57"/>
      </c>
      <c r="AV36" s="12">
        <f t="shared" si="58"/>
      </c>
      <c r="AW36" s="13"/>
      <c r="AX36" s="12">
        <f>IF(AT36&lt;=0,"",IF(AW36/AT36&gt;200,"св200",AW36/AT36*100))</f>
      </c>
      <c r="AY36" s="13"/>
      <c r="AZ36" s="13"/>
      <c r="BA36" s="13"/>
      <c r="BB36" s="12">
        <f t="shared" si="59"/>
      </c>
      <c r="BC36" s="12">
        <f t="shared" si="60"/>
      </c>
      <c r="BD36" s="13"/>
      <c r="BE36" s="12">
        <f>IF(BA36&lt;=0,"",IF(BD36/BA36&gt;200,"св200",BD36/BA36*100))</f>
      </c>
      <c r="BF36" s="13"/>
      <c r="BG36" s="13"/>
      <c r="BH36" s="13"/>
      <c r="BI36" s="12">
        <f t="shared" si="61"/>
      </c>
      <c r="BJ36" s="12">
        <f t="shared" si="62"/>
      </c>
      <c r="BK36" s="13"/>
      <c r="BL36" s="12">
        <f>IF(BH36&lt;=0,"",IF(BK36/BH36&gt;200,"св200",BK36/BH36*100))</f>
      </c>
      <c r="BM36" s="13"/>
      <c r="BN36" s="13"/>
      <c r="BO36" s="13"/>
      <c r="BP36" s="12">
        <f t="shared" si="63"/>
      </c>
      <c r="BQ36" s="12">
        <f t="shared" si="64"/>
      </c>
      <c r="BR36" s="13"/>
      <c r="BS36" s="12">
        <f>IF(BO36&lt;=0,"",IF(BR36/BO36&gt;200,"св200",BR36/BO36*100))</f>
      </c>
      <c r="BT36" s="13"/>
      <c r="BU36" s="13"/>
      <c r="BV36" s="13"/>
      <c r="BW36" s="12">
        <f t="shared" si="65"/>
      </c>
      <c r="BX36" s="12">
        <f t="shared" si="66"/>
      </c>
      <c r="BY36" s="13"/>
      <c r="BZ36" s="12">
        <f>IF(BV36&lt;=0,"",IF(BY36/BV36&gt;200,"св200",BY36/BV36*100))</f>
      </c>
      <c r="CA36" s="13"/>
      <c r="CB36" s="13"/>
      <c r="CC36" s="13"/>
      <c r="CD36" s="12">
        <f t="shared" si="67"/>
      </c>
      <c r="CE36" s="12">
        <f t="shared" si="68"/>
      </c>
      <c r="CF36" s="13"/>
      <c r="CG36" s="12">
        <f>IF(CC36&lt;=0,"",IF(CF36/CC36&gt;200,"св200",CF36/CC36*100))</f>
      </c>
      <c r="CH36" s="13"/>
      <c r="CI36" s="13"/>
      <c r="CJ36" s="13"/>
      <c r="CK36" s="12">
        <f t="shared" si="69"/>
      </c>
      <c r="CL36" s="12">
        <f t="shared" si="70"/>
      </c>
      <c r="CM36" s="13"/>
      <c r="CN36" s="12">
        <f>IF(CJ36&lt;=0,"",IF(CM36/CJ36&gt;200,"св200",CM36/CJ36*100))</f>
      </c>
    </row>
    <row r="37" spans="1:92" ht="30.75" customHeight="1" hidden="1">
      <c r="A37" s="14" t="s">
        <v>35</v>
      </c>
      <c r="B37" s="17">
        <f t="shared" si="48"/>
        <v>0</v>
      </c>
      <c r="C37" s="20">
        <f t="shared" si="49"/>
        <v>0</v>
      </c>
      <c r="D37" s="30">
        <f t="shared" si="50"/>
        <v>0</v>
      </c>
      <c r="E37" s="12">
        <f t="shared" si="0"/>
      </c>
      <c r="F37" s="12">
        <f t="shared" si="1"/>
      </c>
      <c r="G37" s="20">
        <f t="shared" si="47"/>
        <v>0</v>
      </c>
      <c r="H37" s="12">
        <f>IF(D37&lt;=0,"",IF(G37/D37&gt;200,"св200",G37/D37*100))</f>
      </c>
      <c r="I37" s="20"/>
      <c r="J37" s="20"/>
      <c r="K37" s="13"/>
      <c r="L37" s="12">
        <f t="shared" si="3"/>
      </c>
      <c r="M37" s="12">
        <f t="shared" si="4"/>
      </c>
      <c r="N37" s="20"/>
      <c r="O37" s="12">
        <f>IF(K37&lt;=0,"",IF(N37/K37&gt;200,"св200",N37/K37*100))</f>
      </c>
      <c r="P37" s="13">
        <f t="shared" si="51"/>
        <v>0</v>
      </c>
      <c r="Q37" s="13">
        <f t="shared" si="52"/>
        <v>0</v>
      </c>
      <c r="R37" s="13">
        <f t="shared" si="53"/>
        <v>0</v>
      </c>
      <c r="S37" s="20"/>
      <c r="T37" s="12">
        <f t="shared" si="26"/>
      </c>
      <c r="U37" s="20">
        <f t="shared" si="54"/>
        <v>0</v>
      </c>
      <c r="V37" s="12">
        <f>IF(R37&lt;=0,"",IF(U37/R37&gt;200,"св200",U37/R37*100))</f>
      </c>
      <c r="W37" s="13"/>
      <c r="X37" s="13"/>
      <c r="Y37" s="13"/>
      <c r="Z37" s="12">
        <f t="shared" si="27"/>
      </c>
      <c r="AA37" s="12">
        <f t="shared" si="7"/>
      </c>
      <c r="AB37" s="20"/>
      <c r="AC37" s="12">
        <f>IF(Y37&lt;=0,"",IF(AB37/Y37&gt;200,"св200",AB37/Y37*100))</f>
      </c>
      <c r="AD37" s="13"/>
      <c r="AE37" s="13"/>
      <c r="AF37" s="13"/>
      <c r="AG37" s="12">
        <f t="shared" si="9"/>
      </c>
      <c r="AH37" s="12">
        <f t="shared" si="10"/>
      </c>
      <c r="AI37" s="20"/>
      <c r="AJ37" s="12">
        <f>IF(AF37&lt;=0,"",IF(AI37/AF37&gt;200,"св200",AI37/AF37*100))</f>
      </c>
      <c r="AK37" s="13"/>
      <c r="AL37" s="13"/>
      <c r="AM37" s="13"/>
      <c r="AN37" s="12">
        <f t="shared" si="55"/>
      </c>
      <c r="AO37" s="12">
        <f t="shared" si="56"/>
      </c>
      <c r="AP37" s="20"/>
      <c r="AQ37" s="12">
        <f>IF(AM37&lt;=0,"",IF(AP37/AM37&gt;200,"св200",AP37/AM37*100))</f>
      </c>
      <c r="AR37" s="13"/>
      <c r="AS37" s="13"/>
      <c r="AT37" s="13"/>
      <c r="AU37" s="12">
        <f t="shared" si="57"/>
      </c>
      <c r="AV37" s="12">
        <f t="shared" si="58"/>
      </c>
      <c r="AW37" s="20"/>
      <c r="AX37" s="12">
        <f>IF(AT37&lt;=0,"",IF(AW37/AT37&gt;200,"св200",AW37/AT37*100))</f>
      </c>
      <c r="AY37" s="13"/>
      <c r="AZ37" s="13"/>
      <c r="BA37" s="13"/>
      <c r="BB37" s="12">
        <f t="shared" si="59"/>
      </c>
      <c r="BC37" s="12">
        <f t="shared" si="60"/>
      </c>
      <c r="BD37" s="20"/>
      <c r="BE37" s="12">
        <f>IF(BA37&lt;=0,"",IF(BD37/BA37&gt;200,"св200",BD37/BA37*100))</f>
      </c>
      <c r="BF37" s="13"/>
      <c r="BG37" s="13"/>
      <c r="BH37" s="13"/>
      <c r="BI37" s="12">
        <f t="shared" si="61"/>
      </c>
      <c r="BJ37" s="12">
        <f t="shared" si="62"/>
      </c>
      <c r="BK37" s="20"/>
      <c r="BL37" s="12">
        <f>IF(BH37&lt;=0,"",IF(BK37/BH37&gt;200,"св200",BK37/BH37*100))</f>
      </c>
      <c r="BM37" s="13"/>
      <c r="BN37" s="13"/>
      <c r="BO37" s="13"/>
      <c r="BP37" s="12">
        <f t="shared" si="63"/>
      </c>
      <c r="BQ37" s="12">
        <f t="shared" si="64"/>
      </c>
      <c r="BR37" s="20"/>
      <c r="BS37" s="12">
        <f>IF(BO37&lt;=0,"",IF(BR37/BO37&gt;200,"св200",BR37/BO37*100))</f>
      </c>
      <c r="BT37" s="13"/>
      <c r="BU37" s="13"/>
      <c r="BV37" s="13"/>
      <c r="BW37" s="12">
        <f t="shared" si="65"/>
      </c>
      <c r="BX37" s="12">
        <f t="shared" si="66"/>
      </c>
      <c r="BY37" s="20"/>
      <c r="BZ37" s="12">
        <f>IF(BV37&lt;=0,"",IF(BY37/BV37&gt;200,"св200",BY37/BV37*100))</f>
      </c>
      <c r="CA37" s="13"/>
      <c r="CB37" s="13"/>
      <c r="CC37" s="13"/>
      <c r="CD37" s="12">
        <f t="shared" si="67"/>
      </c>
      <c r="CE37" s="12">
        <f t="shared" si="68"/>
      </c>
      <c r="CF37" s="20"/>
      <c r="CG37" s="12">
        <f>IF(CC37&lt;=0,"",IF(CF37/CC37&gt;200,"св200",CF37/CC37*100))</f>
      </c>
      <c r="CH37" s="13"/>
      <c r="CI37" s="13"/>
      <c r="CJ37" s="13"/>
      <c r="CK37" s="12">
        <f t="shared" si="69"/>
      </c>
      <c r="CL37" s="12">
        <f t="shared" si="70"/>
      </c>
      <c r="CM37" s="20"/>
      <c r="CN37" s="12">
        <f>IF(CJ37&lt;=0,"",IF(CM37/CJ37&gt;200,"св200",CM37/CJ37*100))</f>
      </c>
    </row>
    <row r="38" ht="15" customHeight="1"/>
  </sheetData>
  <sheetProtection/>
  <mergeCells count="16">
    <mergeCell ref="AD4:AJ4"/>
    <mergeCell ref="K1:O1"/>
    <mergeCell ref="A4:A5"/>
    <mergeCell ref="B4:H4"/>
    <mergeCell ref="I4:O4"/>
    <mergeCell ref="P4:V4"/>
    <mergeCell ref="W4:AC4"/>
    <mergeCell ref="A2:C2"/>
    <mergeCell ref="BM4:BS4"/>
    <mergeCell ref="BT4:BZ4"/>
    <mergeCell ref="CA4:CG4"/>
    <mergeCell ref="CH4:CN4"/>
    <mergeCell ref="AK4:AQ4"/>
    <mergeCell ref="AR4:AX4"/>
    <mergeCell ref="AY4:BE4"/>
    <mergeCell ref="BF4:BL4"/>
  </mergeCells>
  <printOptions/>
  <pageMargins left="0.17" right="0.17" top="0.18" bottom="0.19" header="0.2" footer="0.17"/>
  <pageSetup fitToWidth="7" horizontalDpi="600" verticalDpi="600" orientation="portrait" paperSize="9" scale="57" r:id="rId1"/>
  <colBreaks count="6" manualBreakCount="6">
    <brk id="15" max="41" man="1"/>
    <brk id="29" max="41" man="1"/>
    <brk id="43" max="41" man="1"/>
    <brk id="57" max="41" man="1"/>
    <brk id="71" max="41" man="1"/>
    <brk id="8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P39"/>
  <sheetViews>
    <sheetView zoomScale="97" zoomScaleNormal="97" zoomScaleSheetLayoutView="115" zoomScalePageLayoutView="0" workbookViewId="0" topLeftCell="A1">
      <pane xSplit="1" ySplit="7" topLeftCell="BY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F25" sqref="CF25"/>
    </sheetView>
  </sheetViews>
  <sheetFormatPr defaultColWidth="9.125" defaultRowHeight="12.75"/>
  <cols>
    <col min="1" max="1" width="42.00390625" style="1" customWidth="1"/>
    <col min="2" max="3" width="9.875" style="1" customWidth="1"/>
    <col min="4" max="4" width="12.00390625" style="1" customWidth="1"/>
    <col min="5" max="5" width="8.875" style="1" customWidth="1"/>
    <col min="6" max="6" width="8.375" style="1" customWidth="1"/>
    <col min="7" max="7" width="9.875" style="1" customWidth="1"/>
    <col min="8" max="8" width="11.375" style="1" customWidth="1"/>
    <col min="9" max="11" width="9.875" style="1" customWidth="1"/>
    <col min="12" max="12" width="8.375" style="1" customWidth="1"/>
    <col min="13" max="13" width="10.125" style="1" customWidth="1"/>
    <col min="14" max="18" width="9.875" style="1" customWidth="1"/>
    <col min="19" max="19" width="7.50390625" style="1" customWidth="1"/>
    <col min="20" max="20" width="8.50390625" style="1" customWidth="1"/>
    <col min="21" max="22" width="9.875" style="1" customWidth="1"/>
    <col min="23" max="24" width="8.625" style="1" customWidth="1"/>
    <col min="25" max="25" width="10.125" style="1" customWidth="1"/>
    <col min="26" max="27" width="6.625" style="1" customWidth="1"/>
    <col min="28" max="28" width="10.375" style="1" customWidth="1"/>
    <col min="29" max="31" width="8.625" style="1" customWidth="1"/>
    <col min="32" max="32" width="8.875" style="1" customWidth="1"/>
    <col min="33" max="34" width="6.625" style="1" customWidth="1"/>
    <col min="35" max="39" width="8.625" style="1" customWidth="1"/>
    <col min="40" max="41" width="6.625" style="1" customWidth="1"/>
    <col min="42" max="46" width="8.625" style="1" customWidth="1"/>
    <col min="47" max="48" width="6.625" style="1" customWidth="1"/>
    <col min="49" max="53" width="8.625" style="1" customWidth="1"/>
    <col min="54" max="55" width="6.625" style="1" customWidth="1"/>
    <col min="56" max="57" width="8.625" style="1" customWidth="1"/>
    <col min="58" max="58" width="9.50390625" style="1" customWidth="1"/>
    <col min="59" max="60" width="8.625" style="1" customWidth="1"/>
    <col min="61" max="62" width="6.625" style="1" customWidth="1"/>
    <col min="63" max="67" width="8.625" style="1" customWidth="1"/>
    <col min="68" max="69" width="6.625" style="1" customWidth="1"/>
    <col min="70" max="71" width="8.625" style="1" customWidth="1"/>
    <col min="72" max="77" width="7.875" style="1" customWidth="1"/>
    <col min="78" max="78" width="9.125" style="1" customWidth="1"/>
    <col min="79" max="83" width="7.875" style="1" customWidth="1"/>
    <col min="84" max="84" width="10.50390625" style="1" customWidth="1"/>
    <col min="85" max="87" width="7.875" style="1" customWidth="1"/>
    <col min="88" max="88" width="9.00390625" style="1" customWidth="1"/>
    <col min="89" max="90" width="7.875" style="1" customWidth="1"/>
    <col min="91" max="91" width="9.50390625" style="1" customWidth="1"/>
    <col min="92" max="92" width="7.875" style="1" customWidth="1"/>
    <col min="93" max="16384" width="9.125" style="1" customWidth="1"/>
  </cols>
  <sheetData>
    <row r="1" spans="11:89" ht="12" customHeight="1" hidden="1">
      <c r="K1" s="77" t="s">
        <v>0</v>
      </c>
      <c r="L1" s="77"/>
      <c r="M1" s="77"/>
      <c r="N1" s="77"/>
      <c r="O1" s="77"/>
      <c r="P1" s="2"/>
      <c r="R1" s="2"/>
      <c r="T1" s="2"/>
      <c r="U1" s="2"/>
      <c r="V1" s="2"/>
      <c r="W1" s="2"/>
      <c r="AF1" s="2"/>
      <c r="AG1" s="2"/>
      <c r="AK1" s="2"/>
      <c r="AT1" s="2"/>
      <c r="AU1" s="2"/>
      <c r="AY1" s="2"/>
      <c r="BH1" s="2"/>
      <c r="BI1" s="2"/>
      <c r="BM1" s="2"/>
      <c r="BV1" s="2"/>
      <c r="BW1" s="2"/>
      <c r="CA1" s="2"/>
      <c r="CJ1" s="2"/>
      <c r="CK1" s="2"/>
    </row>
    <row r="2" spans="1:88" ht="45" customHeight="1">
      <c r="A2" s="1" t="s">
        <v>58</v>
      </c>
      <c r="E2" s="58"/>
      <c r="F2" s="61"/>
      <c r="G2" s="61"/>
      <c r="H2" s="59"/>
      <c r="I2" s="60"/>
      <c r="J2" s="61"/>
      <c r="K2" s="58"/>
      <c r="P2" s="60"/>
      <c r="Q2" s="61"/>
      <c r="R2" s="58"/>
      <c r="BY2" s="58"/>
      <c r="BZ2" s="61"/>
      <c r="CA2" s="61"/>
      <c r="CB2" s="61"/>
      <c r="CC2" s="61"/>
      <c r="CD2" s="58"/>
      <c r="CE2" s="61"/>
      <c r="CF2" s="60"/>
      <c r="CJ2" s="58"/>
    </row>
    <row r="3" spans="1:89" ht="14.25" customHeight="1">
      <c r="A3" s="1" t="s">
        <v>46</v>
      </c>
      <c r="K3" s="2" t="s">
        <v>1</v>
      </c>
      <c r="L3" s="2"/>
      <c r="M3" s="2"/>
      <c r="N3" s="2"/>
      <c r="O3" s="2"/>
      <c r="P3" s="2"/>
      <c r="S3" s="2"/>
      <c r="T3" s="2"/>
      <c r="U3" s="2"/>
      <c r="V3" s="2"/>
      <c r="W3" s="2"/>
      <c r="AF3" s="2"/>
      <c r="AG3" s="2"/>
      <c r="AK3" s="2"/>
      <c r="AT3" s="2"/>
      <c r="AU3" s="2"/>
      <c r="AY3" s="2"/>
      <c r="BH3" s="2"/>
      <c r="BI3" s="2"/>
      <c r="BM3" s="2"/>
      <c r="BV3" s="2"/>
      <c r="BW3" s="2"/>
      <c r="CA3" s="2"/>
      <c r="CJ3" s="2"/>
      <c r="CK3" s="2"/>
    </row>
    <row r="4" spans="1:92" ht="17.25" customHeight="1">
      <c r="A4" s="78" t="s">
        <v>2</v>
      </c>
      <c r="B4" s="79" t="s">
        <v>3</v>
      </c>
      <c r="C4" s="80"/>
      <c r="D4" s="80"/>
      <c r="E4" s="80"/>
      <c r="F4" s="80"/>
      <c r="G4" s="80"/>
      <c r="H4" s="81"/>
      <c r="I4" s="79" t="s">
        <v>4</v>
      </c>
      <c r="J4" s="80"/>
      <c r="K4" s="80"/>
      <c r="L4" s="80"/>
      <c r="M4" s="80"/>
      <c r="N4" s="80"/>
      <c r="O4" s="81"/>
      <c r="P4" s="79" t="s">
        <v>5</v>
      </c>
      <c r="Q4" s="80"/>
      <c r="R4" s="80"/>
      <c r="S4" s="80"/>
      <c r="T4" s="80"/>
      <c r="U4" s="80"/>
      <c r="V4" s="81"/>
      <c r="W4" s="73" t="s">
        <v>36</v>
      </c>
      <c r="X4" s="74"/>
      <c r="Y4" s="74"/>
      <c r="Z4" s="74"/>
      <c r="AA4" s="74"/>
      <c r="AB4" s="74"/>
      <c r="AC4" s="75"/>
      <c r="AD4" s="76" t="s">
        <v>37</v>
      </c>
      <c r="AE4" s="76"/>
      <c r="AF4" s="76"/>
      <c r="AG4" s="76"/>
      <c r="AH4" s="76"/>
      <c r="AI4" s="76"/>
      <c r="AJ4" s="76"/>
      <c r="AK4" s="73" t="s">
        <v>38</v>
      </c>
      <c r="AL4" s="74"/>
      <c r="AM4" s="74"/>
      <c r="AN4" s="74"/>
      <c r="AO4" s="74"/>
      <c r="AP4" s="74"/>
      <c r="AQ4" s="75"/>
      <c r="AR4" s="76" t="s">
        <v>39</v>
      </c>
      <c r="AS4" s="76"/>
      <c r="AT4" s="76"/>
      <c r="AU4" s="76"/>
      <c r="AV4" s="76"/>
      <c r="AW4" s="76"/>
      <c r="AX4" s="76"/>
      <c r="AY4" s="73" t="s">
        <v>40</v>
      </c>
      <c r="AZ4" s="74"/>
      <c r="BA4" s="74"/>
      <c r="BB4" s="74"/>
      <c r="BC4" s="74"/>
      <c r="BD4" s="74"/>
      <c r="BE4" s="75"/>
      <c r="BF4" s="76" t="s">
        <v>41</v>
      </c>
      <c r="BG4" s="76"/>
      <c r="BH4" s="76"/>
      <c r="BI4" s="76"/>
      <c r="BJ4" s="76"/>
      <c r="BK4" s="76"/>
      <c r="BL4" s="76"/>
      <c r="BM4" s="73" t="s">
        <v>42</v>
      </c>
      <c r="BN4" s="74"/>
      <c r="BO4" s="74"/>
      <c r="BP4" s="74"/>
      <c r="BQ4" s="74"/>
      <c r="BR4" s="74"/>
      <c r="BS4" s="75"/>
      <c r="BT4" s="76" t="s">
        <v>43</v>
      </c>
      <c r="BU4" s="76"/>
      <c r="BV4" s="76"/>
      <c r="BW4" s="76"/>
      <c r="BX4" s="76"/>
      <c r="BY4" s="76"/>
      <c r="BZ4" s="76"/>
      <c r="CA4" s="73" t="s">
        <v>44</v>
      </c>
      <c r="CB4" s="74"/>
      <c r="CC4" s="74"/>
      <c r="CD4" s="74"/>
      <c r="CE4" s="74"/>
      <c r="CF4" s="74"/>
      <c r="CG4" s="75"/>
      <c r="CH4" s="76" t="s">
        <v>45</v>
      </c>
      <c r="CI4" s="76"/>
      <c r="CJ4" s="76"/>
      <c r="CK4" s="76"/>
      <c r="CL4" s="76"/>
      <c r="CM4" s="76"/>
      <c r="CN4" s="76"/>
    </row>
    <row r="5" spans="1:92" ht="80.25" customHeight="1">
      <c r="A5" s="78"/>
      <c r="B5" s="5" t="s">
        <v>6</v>
      </c>
      <c r="C5" s="5" t="s">
        <v>7</v>
      </c>
      <c r="D5" s="35" t="s">
        <v>64</v>
      </c>
      <c r="E5" s="5" t="s">
        <v>8</v>
      </c>
      <c r="F5" s="5" t="s">
        <v>9</v>
      </c>
      <c r="G5" s="25" t="s">
        <v>61</v>
      </c>
      <c r="H5" s="5" t="s">
        <v>50</v>
      </c>
      <c r="I5" s="5" t="s">
        <v>6</v>
      </c>
      <c r="J5" s="5" t="s">
        <v>7</v>
      </c>
      <c r="K5" s="35" t="s">
        <v>60</v>
      </c>
      <c r="L5" s="5" t="s">
        <v>8</v>
      </c>
      <c r="M5" s="5" t="s">
        <v>9</v>
      </c>
      <c r="N5" s="25" t="s">
        <v>59</v>
      </c>
      <c r="O5" s="5" t="s">
        <v>50</v>
      </c>
      <c r="P5" s="5" t="s">
        <v>6</v>
      </c>
      <c r="Q5" s="5" t="s">
        <v>7</v>
      </c>
      <c r="R5" s="35" t="s">
        <v>60</v>
      </c>
      <c r="S5" s="5" t="s">
        <v>8</v>
      </c>
      <c r="T5" s="5" t="s">
        <v>9</v>
      </c>
      <c r="U5" s="25" t="s">
        <v>59</v>
      </c>
      <c r="V5" s="5" t="s">
        <v>50</v>
      </c>
      <c r="W5" s="5" t="s">
        <v>6</v>
      </c>
      <c r="X5" s="5" t="s">
        <v>7</v>
      </c>
      <c r="Y5" s="35" t="s">
        <v>60</v>
      </c>
      <c r="Z5" s="5" t="s">
        <v>8</v>
      </c>
      <c r="AA5" s="5" t="s">
        <v>9</v>
      </c>
      <c r="AB5" s="25" t="s">
        <v>59</v>
      </c>
      <c r="AC5" s="5" t="s">
        <v>50</v>
      </c>
      <c r="AD5" s="5" t="s">
        <v>6</v>
      </c>
      <c r="AE5" s="5" t="s">
        <v>7</v>
      </c>
      <c r="AF5" s="35" t="s">
        <v>60</v>
      </c>
      <c r="AG5" s="5" t="s">
        <v>8</v>
      </c>
      <c r="AH5" s="5" t="s">
        <v>9</v>
      </c>
      <c r="AI5" s="25" t="s">
        <v>59</v>
      </c>
      <c r="AJ5" s="5" t="s">
        <v>50</v>
      </c>
      <c r="AK5" s="5" t="s">
        <v>6</v>
      </c>
      <c r="AL5" s="5" t="s">
        <v>7</v>
      </c>
      <c r="AM5" s="35" t="s">
        <v>60</v>
      </c>
      <c r="AN5" s="5" t="s">
        <v>8</v>
      </c>
      <c r="AO5" s="5" t="s">
        <v>9</v>
      </c>
      <c r="AP5" s="25" t="s">
        <v>59</v>
      </c>
      <c r="AQ5" s="5" t="s">
        <v>50</v>
      </c>
      <c r="AR5" s="5" t="s">
        <v>6</v>
      </c>
      <c r="AS5" s="5" t="s">
        <v>7</v>
      </c>
      <c r="AT5" s="35" t="s">
        <v>60</v>
      </c>
      <c r="AU5" s="5" t="s">
        <v>8</v>
      </c>
      <c r="AV5" s="5" t="s">
        <v>9</v>
      </c>
      <c r="AW5" s="25" t="s">
        <v>59</v>
      </c>
      <c r="AX5" s="5" t="s">
        <v>50</v>
      </c>
      <c r="AY5" s="5" t="s">
        <v>6</v>
      </c>
      <c r="AZ5" s="5" t="s">
        <v>7</v>
      </c>
      <c r="BA5" s="35" t="s">
        <v>60</v>
      </c>
      <c r="BB5" s="5" t="s">
        <v>8</v>
      </c>
      <c r="BC5" s="5" t="s">
        <v>9</v>
      </c>
      <c r="BD5" s="25" t="s">
        <v>59</v>
      </c>
      <c r="BE5" s="5" t="s">
        <v>50</v>
      </c>
      <c r="BF5" s="5" t="s">
        <v>6</v>
      </c>
      <c r="BG5" s="5" t="s">
        <v>7</v>
      </c>
      <c r="BH5" s="35" t="s">
        <v>60</v>
      </c>
      <c r="BI5" s="5" t="s">
        <v>8</v>
      </c>
      <c r="BJ5" s="5" t="s">
        <v>9</v>
      </c>
      <c r="BK5" s="25" t="s">
        <v>59</v>
      </c>
      <c r="BL5" s="5" t="s">
        <v>50</v>
      </c>
      <c r="BM5" s="5" t="s">
        <v>6</v>
      </c>
      <c r="BN5" s="5" t="s">
        <v>7</v>
      </c>
      <c r="BO5" s="35" t="s">
        <v>60</v>
      </c>
      <c r="BP5" s="5" t="s">
        <v>8</v>
      </c>
      <c r="BQ5" s="5" t="s">
        <v>9</v>
      </c>
      <c r="BR5" s="25" t="s">
        <v>63</v>
      </c>
      <c r="BS5" s="5" t="s">
        <v>50</v>
      </c>
      <c r="BT5" s="5" t="s">
        <v>6</v>
      </c>
      <c r="BU5" s="5" t="s">
        <v>7</v>
      </c>
      <c r="BV5" s="35" t="s">
        <v>60</v>
      </c>
      <c r="BW5" s="5" t="s">
        <v>8</v>
      </c>
      <c r="BX5" s="5" t="s">
        <v>9</v>
      </c>
      <c r="BY5" s="25" t="s">
        <v>59</v>
      </c>
      <c r="BZ5" s="5" t="s">
        <v>50</v>
      </c>
      <c r="CA5" s="34" t="s">
        <v>6</v>
      </c>
      <c r="CB5" s="34" t="s">
        <v>7</v>
      </c>
      <c r="CC5" s="35" t="s">
        <v>62</v>
      </c>
      <c r="CD5" s="34" t="s">
        <v>8</v>
      </c>
      <c r="CE5" s="34" t="s">
        <v>9</v>
      </c>
      <c r="CF5" s="25" t="s">
        <v>61</v>
      </c>
      <c r="CG5" s="34" t="s">
        <v>50</v>
      </c>
      <c r="CH5" s="5" t="s">
        <v>6</v>
      </c>
      <c r="CI5" s="5" t="s">
        <v>7</v>
      </c>
      <c r="CJ5" s="35" t="s">
        <v>60</v>
      </c>
      <c r="CK5" s="5" t="s">
        <v>8</v>
      </c>
      <c r="CL5" s="5" t="s">
        <v>9</v>
      </c>
      <c r="CM5" s="25" t="s">
        <v>59</v>
      </c>
      <c r="CN5" s="5" t="s">
        <v>50</v>
      </c>
    </row>
    <row r="6" spans="1:92" ht="9.75" customHeight="1">
      <c r="A6" s="3">
        <v>1</v>
      </c>
      <c r="B6" s="4">
        <v>2</v>
      </c>
      <c r="C6" s="4">
        <v>3</v>
      </c>
      <c r="D6" s="3">
        <v>4</v>
      </c>
      <c r="E6" s="4">
        <v>5</v>
      </c>
      <c r="F6" s="4">
        <v>6</v>
      </c>
      <c r="G6" s="3">
        <v>7</v>
      </c>
      <c r="H6" s="4">
        <v>8</v>
      </c>
      <c r="I6" s="4">
        <v>9</v>
      </c>
      <c r="J6" s="3">
        <v>10</v>
      </c>
      <c r="K6" s="4">
        <v>11</v>
      </c>
      <c r="L6" s="4">
        <v>12</v>
      </c>
      <c r="M6" s="3">
        <v>13</v>
      </c>
      <c r="N6" s="4">
        <v>14</v>
      </c>
      <c r="O6" s="4">
        <v>15</v>
      </c>
      <c r="P6" s="3">
        <v>16</v>
      </c>
      <c r="Q6" s="4">
        <v>17</v>
      </c>
      <c r="R6" s="4">
        <v>18</v>
      </c>
      <c r="S6" s="3">
        <v>19</v>
      </c>
      <c r="T6" s="4">
        <v>20</v>
      </c>
      <c r="U6" s="4">
        <v>21</v>
      </c>
      <c r="V6" s="3">
        <v>22</v>
      </c>
      <c r="W6" s="4">
        <v>23</v>
      </c>
      <c r="X6" s="4">
        <v>24</v>
      </c>
      <c r="Y6" s="3">
        <v>25</v>
      </c>
      <c r="Z6" s="4">
        <v>26</v>
      </c>
      <c r="AA6" s="4">
        <v>27</v>
      </c>
      <c r="AB6" s="3">
        <v>28</v>
      </c>
      <c r="AC6" s="4">
        <v>29</v>
      </c>
      <c r="AD6" s="4">
        <v>30</v>
      </c>
      <c r="AE6" s="3">
        <v>31</v>
      </c>
      <c r="AF6" s="4">
        <v>32</v>
      </c>
      <c r="AG6" s="4">
        <v>33</v>
      </c>
      <c r="AH6" s="3">
        <v>34</v>
      </c>
      <c r="AI6" s="4">
        <v>35</v>
      </c>
      <c r="AJ6" s="4">
        <v>36</v>
      </c>
      <c r="AK6" s="4">
        <v>23</v>
      </c>
      <c r="AL6" s="4">
        <v>24</v>
      </c>
      <c r="AM6" s="3" t="s">
        <v>47</v>
      </c>
      <c r="AN6" s="4">
        <v>26</v>
      </c>
      <c r="AO6" s="4">
        <v>27</v>
      </c>
      <c r="AP6" s="3">
        <v>28</v>
      </c>
      <c r="AQ6" s="4">
        <v>29</v>
      </c>
      <c r="AR6" s="4">
        <v>30</v>
      </c>
      <c r="AS6" s="3">
        <v>31</v>
      </c>
      <c r="AT6" s="4">
        <v>32</v>
      </c>
      <c r="AU6" s="4">
        <v>33</v>
      </c>
      <c r="AV6" s="3">
        <v>34</v>
      </c>
      <c r="AW6" s="4">
        <v>35</v>
      </c>
      <c r="AX6" s="4">
        <v>36</v>
      </c>
      <c r="AY6" s="4">
        <v>23</v>
      </c>
      <c r="AZ6" s="4">
        <v>24</v>
      </c>
      <c r="BA6" s="5" t="s">
        <v>48</v>
      </c>
      <c r="BB6" s="4">
        <v>26</v>
      </c>
      <c r="BC6" s="4">
        <v>27</v>
      </c>
      <c r="BD6" s="3">
        <v>28</v>
      </c>
      <c r="BE6" s="4">
        <v>29</v>
      </c>
      <c r="BF6" s="4">
        <v>30</v>
      </c>
      <c r="BG6" s="3">
        <v>31</v>
      </c>
      <c r="BH6" s="4">
        <v>32</v>
      </c>
      <c r="BI6" s="4">
        <v>33</v>
      </c>
      <c r="BJ6" s="3">
        <v>34</v>
      </c>
      <c r="BK6" s="4">
        <v>35</v>
      </c>
      <c r="BL6" s="4">
        <v>36</v>
      </c>
      <c r="BM6" s="4">
        <v>23</v>
      </c>
      <c r="BN6" s="4">
        <v>24</v>
      </c>
      <c r="BO6" s="3">
        <v>25</v>
      </c>
      <c r="BP6" s="4">
        <v>26</v>
      </c>
      <c r="BQ6" s="4">
        <v>27</v>
      </c>
      <c r="BR6" s="3">
        <v>28</v>
      </c>
      <c r="BS6" s="4">
        <v>29</v>
      </c>
      <c r="BT6" s="4">
        <v>30</v>
      </c>
      <c r="BU6" s="3">
        <v>31</v>
      </c>
      <c r="BV6" s="4">
        <v>32</v>
      </c>
      <c r="BW6" s="4">
        <v>33</v>
      </c>
      <c r="BX6" s="3">
        <v>34</v>
      </c>
      <c r="BY6" s="4">
        <v>35</v>
      </c>
      <c r="BZ6" s="4">
        <v>36</v>
      </c>
      <c r="CA6" s="4">
        <v>23</v>
      </c>
      <c r="CB6" s="4">
        <v>24</v>
      </c>
      <c r="CC6" s="3">
        <v>25</v>
      </c>
      <c r="CD6" s="4">
        <v>26</v>
      </c>
      <c r="CE6" s="4">
        <v>27</v>
      </c>
      <c r="CF6" s="3">
        <v>28</v>
      </c>
      <c r="CG6" s="4">
        <v>29</v>
      </c>
      <c r="CH6" s="4">
        <v>30</v>
      </c>
      <c r="CI6" s="3">
        <v>31</v>
      </c>
      <c r="CJ6" s="4">
        <v>32</v>
      </c>
      <c r="CK6" s="4">
        <v>33</v>
      </c>
      <c r="CL6" s="3">
        <v>34</v>
      </c>
      <c r="CM6" s="4" t="s">
        <v>46</v>
      </c>
      <c r="CN6" s="4">
        <v>36</v>
      </c>
    </row>
    <row r="7" spans="1:92" s="9" customFormat="1" ht="21.75" customHeight="1">
      <c r="A7" s="38" t="s">
        <v>10</v>
      </c>
      <c r="B7" s="7">
        <f>SUM(B8,B11,B12,B13,B14,B17,B18,B19,B28,B37,B9,B29,B30,B34,B35)</f>
        <v>172495.1</v>
      </c>
      <c r="C7" s="7">
        <f>SUM(C8,C11,C12,C13,C14,C17,C18,C19,C28,C37,C9,C29,C30,C34,C35)</f>
        <v>175867.80000000002</v>
      </c>
      <c r="D7" s="22">
        <f>SUM(D8,D11,D12,D13,D14,D17,D18,D19,D28,D37,D9,D29,D30,D34,D35)</f>
        <v>74204.19099999998</v>
      </c>
      <c r="E7" s="8">
        <f>IF(B7&lt;=0,"",IF(D7/B7*100&gt;200,"св200",D7/B7*100))</f>
        <v>43.01814428351876</v>
      </c>
      <c r="F7" s="8">
        <f>IF(C7&lt;=0,"",IF(D7/C7*100&gt;200,"св200",D7/C7*100))</f>
        <v>42.19316497960398</v>
      </c>
      <c r="G7" s="22">
        <f>SUM(G8,G11,G12,G13,G14,G17,G18,G19,G28,G37,G9,G29,G30,G34,G35)</f>
        <v>75409.82199999999</v>
      </c>
      <c r="H7" s="8">
        <f>IF(D7&lt;=0,"",IF(D7/G7*100&gt;200,"св200",D7/G7*100))</f>
        <v>98.40122815831603</v>
      </c>
      <c r="I7" s="7">
        <f>SUM(I8,I9,I11,I12,I13,I14,I17,I18,I19,I28,I37,I30,I34,I35,I29)</f>
        <v>137961.1</v>
      </c>
      <c r="J7" s="7">
        <f>SUM(J8,J9,J11,J12,J13,J14,J17,J18,J19,J28,J37,J30,J34,J35,J29)</f>
        <v>141307.30000000002</v>
      </c>
      <c r="K7" s="22">
        <f>SUM(K8,K11,K12,K13,K14,K17,K18,K19,K28,K37,K9,K29,K30,K34)</f>
        <v>64279.02</v>
      </c>
      <c r="L7" s="8">
        <f>IF(I7&lt;=0,"",IF(K7/I7*100&gt;200,"св200",K7/I7*100))</f>
        <v>46.592133579682965</v>
      </c>
      <c r="M7" s="8">
        <f>IF(J7&lt;=0,"",IF(K7/J7*100&gt;200,"св200",K7/J7*100))</f>
        <v>45.48881763362543</v>
      </c>
      <c r="N7" s="22">
        <f>SUM(N8,N11,N12,N13,N14,N17,N18,N19,N28,N37,N9,N29,N30,N34)</f>
        <v>61655.594999999994</v>
      </c>
      <c r="O7" s="8">
        <f>IF(K7&lt;=0,"",IF(K7/N7*100&gt;200,"св200",K7/N7*100))</f>
        <v>104.25496664171354</v>
      </c>
      <c r="P7" s="7">
        <f>SUM(P8,P9,P11,P12,P13,P14,P17,P18,P19,P28,P37,P30,P34,P35)</f>
        <v>34534</v>
      </c>
      <c r="Q7" s="7">
        <f>SUM(Q8,Q9,Q11,Q12,Q13,Q14,Q17,Q18,Q19,Q28,Q37,Q30,Q34,Q35)</f>
        <v>34560.5</v>
      </c>
      <c r="R7" s="22">
        <f>SUM(R8,R11,R12,R13,R14,R17,R18,R19,R28,R37,R9,R30,R34,R35)</f>
        <v>9925.171000000002</v>
      </c>
      <c r="S7" s="12">
        <f>IF(P7&lt;=0,"",IF(R7/P7&gt;200,"св200",R7/P7*100))</f>
        <v>28.740287832281236</v>
      </c>
      <c r="T7" s="12">
        <f>IF(Q7&lt;=0,"",IF(R7/Q7&gt;200,"св200",R7/Q7*100))</f>
        <v>28.718250604013257</v>
      </c>
      <c r="U7" s="22">
        <f>SUM(U8,U11,U12,U13,U14,U17,U18,U19,U28,U30,U34,U35,U37,U9)</f>
        <v>13754.227</v>
      </c>
      <c r="V7" s="8">
        <f>IF(R7&lt;=0,"",IF(R7/U7*100&gt;200,"св200",R7/U7*100))</f>
        <v>72.16087825219114</v>
      </c>
      <c r="W7" s="7">
        <f>SUM(W8,W11,W12,W13,W14,W17,W18,W19,W28:W37,W9)</f>
        <v>23085</v>
      </c>
      <c r="X7" s="7">
        <f>SUM(X8,X11,X12,X13,X14,X17,X18,X19,X28:X37,X9)</f>
        <v>23085</v>
      </c>
      <c r="Y7" s="22">
        <f>SUM(Y8,Y11,Y12,Y13,Y14,Y17,Y18,Y19,Y28,Y37,Y9,Y34,Y35,Y30)</f>
        <v>6407.038</v>
      </c>
      <c r="Z7" s="8">
        <f>IF(W7&lt;=0,"",IF(Y7/W7*100&gt;200,"св200",Y7/W7*100))</f>
        <v>27.754117392246048</v>
      </c>
      <c r="AA7" s="8">
        <f>IF(X7&lt;=0,"",IF(Y7/X7*100&gt;200,"св200",Y7/X7*100))</f>
        <v>27.754117392246048</v>
      </c>
      <c r="AB7" s="22">
        <f>SUM(AB8,AB11,AB12,AB13,AB14,AB17,AB18,AB19,AB28:AB30,AB35,AB9,AB34)</f>
        <v>7862.789999999999</v>
      </c>
      <c r="AC7" s="8">
        <f>IF(Y7&lt;=0,"",IF(Y7/AB7*100&gt;200,"св200",Y7/AB7*100))</f>
        <v>81.4855541099279</v>
      </c>
      <c r="AD7" s="7">
        <f>SUM(AD8,AD11,AD12,AD13,AD14,AD17,AD18,AD19,AD28:AD37,AD9)</f>
        <v>1640</v>
      </c>
      <c r="AE7" s="7">
        <f>SUM(AE8,AE11,AE12,AE13,AE14,AE17,AE18,AE19,AE28:AE37,AE9)</f>
        <v>1640</v>
      </c>
      <c r="AF7" s="22">
        <f>SUM(AF8,AF11,AF12,AF13,AF14,AF17,AF18,AF19,AF28:AF37,AF9)</f>
        <v>353.59000000000003</v>
      </c>
      <c r="AG7" s="8">
        <f>IF(AD7&lt;=0,"",IF(AF7/AD7*100&gt;200,"св200",AF7/AD7*100))</f>
        <v>21.56036585365854</v>
      </c>
      <c r="AH7" s="8">
        <f>IF(AE7&lt;=0,"",IF(AF7/AE7*100&gt;200,"св200",AF7/AE7*100))</f>
        <v>21.56036585365854</v>
      </c>
      <c r="AI7" s="22">
        <f>SUM(AI8,AI11,AI12,AI13,AI14,AI17,AI18,AI19,AI28:AI30,AI35,AI9,AI34)</f>
        <v>444.15</v>
      </c>
      <c r="AJ7" s="8">
        <f>IF(AF7&lt;=0,"",IF(AF7/AI7*100&gt;200,"св200",AF7/AI7*100))</f>
        <v>79.61049195091749</v>
      </c>
      <c r="AK7" s="7">
        <f>SUM(AK8,AK11,AK12,AK13,AK14,AK17,AK18,AK19,AK28:AK37,AK9)</f>
        <v>3560</v>
      </c>
      <c r="AL7" s="7">
        <f>SUM(AL8,AL11,AL12,AL13,AL14,AL17,AL18,AL19,AL28:AL37,AL9)</f>
        <v>3586.5</v>
      </c>
      <c r="AM7" s="22">
        <f>SUM(AM8,AM11,AM12,AM13,AM14,AM17,AM18,AM19,AM28,AK39,AM37,AM9,AM34)</f>
        <v>985.07</v>
      </c>
      <c r="AN7" s="8">
        <f>IF(AK7&lt;=0,"",IF(AM7/AK7*100&gt;200,"св200",AM7/AK7*100))</f>
        <v>27.670505617977533</v>
      </c>
      <c r="AO7" s="8">
        <f>IF(AL7&lt;=0,"",IF(AM7/AL7*100&gt;200,"св200",AM7/AL7*100))</f>
        <v>27.46605325526279</v>
      </c>
      <c r="AP7" s="22">
        <f>SUM(AP8,AP11,AP12,AP13,AP14,AP17,AP18,AP19,AP28:AP30,AP35,AP9,AP34)</f>
        <v>1195.137</v>
      </c>
      <c r="AQ7" s="8">
        <f>IF(AM7&lt;=0,"",IF(AM7/AP7*100&gt;200,"св200",AM7/AP7*100))</f>
        <v>82.42318663048673</v>
      </c>
      <c r="AR7" s="7">
        <f>SUM(AR8,AR9,AR11,AR12,AR13,AR14,AR17,AR18,AR19,AR28:AR37)</f>
        <v>731</v>
      </c>
      <c r="AS7" s="7">
        <f>SUM(AS8,AS9,AS11,AS12,AS13,AS14,AS17,AS18,AS19,AS28:AS37)</f>
        <v>731</v>
      </c>
      <c r="AT7" s="22">
        <f>SUM(AT8,AT11,AT12,AT13,AT14,AT17,AT18,AT19,AT28:AT37,AT9)</f>
        <v>154.476</v>
      </c>
      <c r="AU7" s="8">
        <f>IF(AR7&lt;=0,"",IF(AT7/AR7*100&gt;200,"св200",AT7/AR7*100))</f>
        <v>21.13214774281806</v>
      </c>
      <c r="AV7" s="8">
        <f>IF(AS7&lt;=0,"",IF(AT7/AS7*100&gt;200,"св200",AT7/AS7*100))</f>
        <v>21.13214774281806</v>
      </c>
      <c r="AW7" s="22">
        <f>SUM(AW8,AW11,AW12,AW13,AW14,AW17,AW18,AW19,AW28:AW30,AW35,AW9,AW34)</f>
        <v>416.5</v>
      </c>
      <c r="AX7" s="8">
        <f>IF(AT7&lt;=0,"",IF(AT7/AW7*100&gt;200,"св200",AT7/AW7*100))</f>
        <v>37.0890756302521</v>
      </c>
      <c r="AY7" s="22">
        <f>SUM(AY8,AY11,AY12,AY13,AY14,AY17,AY18,AY19,AY28:AY37,AY9)</f>
        <v>687</v>
      </c>
      <c r="AZ7" s="22">
        <f>SUM(AZ8,AZ11,AZ12,AZ13,AZ14,AZ17,AZ18,AZ19,AZ28:AZ37,AZ9)</f>
        <v>687</v>
      </c>
      <c r="BA7" s="22">
        <f>SUM(BA8,BA11,BA12,BA13,BA14,BA17,BA18,BA19,BA28,BA37,BA9,BA35)</f>
        <v>206.14</v>
      </c>
      <c r="BB7" s="8">
        <f>IF(AY7&lt;=0,"",IF(BA7/AY7*100&gt;200,"св200",BA7/AY7*100))</f>
        <v>30.005822416302763</v>
      </c>
      <c r="BC7" s="8">
        <f>IF(AZ7&lt;=0,"",IF(BA7/AZ7*100&gt;200,"св200",BA7/AZ7*100))</f>
        <v>30.005822416302763</v>
      </c>
      <c r="BD7" s="22">
        <f>SUM(BD8,BD11,BD12,BD13,BD14,BD17,BD18,BD19,BD28:BD30,BD35,BD9,BD34)</f>
        <v>231.08999999999997</v>
      </c>
      <c r="BE7" s="8">
        <f>IF(BA7&lt;=0,"",IF(BA7/BD7*100&gt;200,"св200",BA7/BD7*100))</f>
        <v>89.20334068977455</v>
      </c>
      <c r="BF7" s="22">
        <f>SUM(BF8,BF11,BF12,BF13,BF14,BF17,BF18,BF19,BF28:BF37,BF9)</f>
        <v>1163</v>
      </c>
      <c r="BG7" s="22">
        <f>SUM(BG8,BG11,BG12,BG13,BG14,BG17,BG18,BG19,BG28:BG37,BG9)</f>
        <v>1163</v>
      </c>
      <c r="BH7" s="22">
        <f>SUM(BH8,BH11,BH12,BH13,BH14,BH17,BH18,BH19,BH28:BH37,BH9)</f>
        <v>289.04999999999995</v>
      </c>
      <c r="BI7" s="8">
        <f>IF(BF7&lt;=0,"",IF(BH7/BF7*100&gt;200,"св200",BH7/BF7*100))</f>
        <v>24.85382631126397</v>
      </c>
      <c r="BJ7" s="8">
        <f>IF(BG7&lt;=0,"",IF(BH7/BG7*100&gt;200,"св200",BH7/BG7*100))</f>
        <v>24.85382631126397</v>
      </c>
      <c r="BK7" s="22">
        <f>SUM(BK8,BK11,BK12,BK13,BK14,BK17,BK18,BK19,BK28:BK30,BK35,BK9,BK34)</f>
        <v>554.77</v>
      </c>
      <c r="BL7" s="8">
        <f>IF(BH7&lt;=0,"",IF(BH7/BK7*100&gt;200,"св200",BH7/BK7*100))</f>
        <v>52.102673179876334</v>
      </c>
      <c r="BM7" s="22">
        <f>SUM(BM8,BM11,BM12,BM13,BM14,BM17,BM18,BM19,BM28:BM37,BM9)</f>
        <v>1215</v>
      </c>
      <c r="BN7" s="22">
        <f>SUM(BN8,BN11,BN12,BN13,BN14,BN17,BN18,BN19,BN28:BN37,BN9)</f>
        <v>1215</v>
      </c>
      <c r="BO7" s="22">
        <f>SUM(BO8,BO11,BO12,BO13,BO14,BO17,BO18,BO19,BO28:BO37,BO9)</f>
        <v>474.42999999999995</v>
      </c>
      <c r="BP7" s="8">
        <f>IF(BM7&lt;=0,"",IF(BO7/BM7*100&gt;200,"св200",BO7/BM7*100))</f>
        <v>39.0477366255144</v>
      </c>
      <c r="BQ7" s="8">
        <f>IF(BN7&lt;=0,"",IF(BO7/BN7*100&gt;200,"св200",BO7/BN7*100))</f>
        <v>39.0477366255144</v>
      </c>
      <c r="BR7" s="22">
        <f>SUM(BR8,BR11,BR12,BR13,BR14,BR17,BR18,BR19,BR28:BR30,BR35,BR9,BR34)</f>
        <v>650.1400000000001</v>
      </c>
      <c r="BS7" s="8">
        <f>IF(BO7&lt;=0,"",IF(BO7/BR7*100&gt;200,"св200",BO7/BR7*100))</f>
        <v>72.97351339711446</v>
      </c>
      <c r="BT7" s="7">
        <f>SUM(BT8,BT11,BT12,BT13,BT14,BT17,BT18,BT19,BT28:BT37,BT9)</f>
        <v>1134</v>
      </c>
      <c r="BU7" s="7">
        <f>SUM(BU8,BU11,BU12,BU13,BU14,BU17,BU18,BU19,BU28:BU37,BU9)</f>
        <v>1134</v>
      </c>
      <c r="BV7" s="22">
        <f>SUM(BV8,BV11,BV12,BV13,BV14,BV17,BV18,BV19,BV28:BV37,BV9)</f>
        <v>248.43</v>
      </c>
      <c r="BW7" s="8">
        <f>IF(BT7&lt;=0,"",IF(BV7/BT7*100&gt;200,"св200",BV7/BT7*100))</f>
        <v>21.90740740740741</v>
      </c>
      <c r="BX7" s="8">
        <f>IF(BU7&lt;=0,"",IF(BV7/BU7*100&gt;200,"св200",BV7/BU7*100))</f>
        <v>21.90740740740741</v>
      </c>
      <c r="BY7" s="22">
        <f>SUM(BY8,BY11,BY12,BY13,BY14,BY17,BY18,BY19,BY28:BY30,BY35,BY9,BY34)</f>
        <v>570.6500000000001</v>
      </c>
      <c r="BZ7" s="8">
        <f>IF(BV7&lt;=0,"",IF(BV7/BY7*100&gt;200,"св200",BV7/BY7*100))</f>
        <v>43.534565845965126</v>
      </c>
      <c r="CA7" s="7">
        <f>SUM(CA8,CA11,CA12,CA13,CA14,CA17,CA18,CA19,CA28:CA37,CA9)</f>
        <v>892</v>
      </c>
      <c r="CB7" s="7">
        <v>892</v>
      </c>
      <c r="CC7" s="22">
        <f>SUM(CC8,CC11,CC12,CC13,CC14,CC17,CC18,CC19,CC28:CC37,CC9)</f>
        <v>241.96</v>
      </c>
      <c r="CD7" s="8">
        <f>IF(CA7&lt;=0,"",IF(CC7/CA7*100&gt;200,"св200",CC7/CA7*100))</f>
        <v>27.125560538116595</v>
      </c>
      <c r="CE7" s="8">
        <f>IF(CB7&lt;=0,"",IF(CC7/CB7*100&gt;200,"св200",CC7/CB7*100))</f>
        <v>27.125560538116595</v>
      </c>
      <c r="CF7" s="22">
        <f>SUM(CF8,CF11,CF12,CF13,CF14,CF17,CF18,CF19,CF28:CF30,CF35,CF9,CF34)</f>
        <v>786.54</v>
      </c>
      <c r="CG7" s="8">
        <f>IF(CC7&lt;=0,"",IF(CC7/CF7*100&gt;200,"св200",CC7/CF7*100))</f>
        <v>30.762580415490632</v>
      </c>
      <c r="CH7" s="7">
        <f>SUM(CH8,CH11,CH12,CH13,CH14,CH17,CH18,CH19,CH28:CH37,CH9)</f>
        <v>2077</v>
      </c>
      <c r="CI7" s="7">
        <f>SUM(CI8,CI11,CI12,CI13,CI14,CI17,CI18,CI19,CI28:CI37,CI9)</f>
        <v>2077</v>
      </c>
      <c r="CJ7" s="22">
        <f>SUM(CJ8,CJ11,CJ12,CJ13,CJ14,CJ17,CJ18,CJ19,CJ28:CJ37,CJ9)</f>
        <v>564.987</v>
      </c>
      <c r="CK7" s="8">
        <f>IF(CH7&lt;=0,"",IF(CJ7/CH7*100&gt;200,"св200",CJ7/CH7*100))</f>
        <v>27.202070293692827</v>
      </c>
      <c r="CL7" s="8">
        <f>IF(CI7&lt;=0,"",IF(CJ7/CI7*100&gt;200,"св200",CJ7/CI7*100))</f>
        <v>27.202070293692827</v>
      </c>
      <c r="CM7" s="22">
        <f>SUM(CM8,CM11,CM12,CM13,CM14,CM17,CM18,CM19,CM28:CM30,CM35,CM9,CM34)</f>
        <v>1042.46</v>
      </c>
      <c r="CN7" s="8">
        <f>IF(CJ7&lt;=0,"",IF(CJ7/CM7*100&gt;200,"св200",CJ7/CM7*100))</f>
        <v>54.19747520288548</v>
      </c>
    </row>
    <row r="8" spans="1:92" ht="18.75" customHeight="1">
      <c r="A8" s="10" t="s">
        <v>11</v>
      </c>
      <c r="B8" s="11">
        <f aca="true" t="shared" si="0" ref="B8:D16">I8+P8</f>
        <v>122473</v>
      </c>
      <c r="C8" s="11">
        <f t="shared" si="0"/>
        <v>122473</v>
      </c>
      <c r="D8" s="11">
        <f t="shared" si="0"/>
        <v>57190.6</v>
      </c>
      <c r="E8" s="12">
        <f>IF(B8&lt;=0,"",IF(D8/B8*100&gt;200,"св200",D8/B8*100))</f>
        <v>46.69649637062862</v>
      </c>
      <c r="F8" s="12">
        <f>IF(C8&lt;=0,"",IF(D8/C8*100&gt;200,"св200",D8/C8*100))</f>
        <v>46.69649637062862</v>
      </c>
      <c r="G8" s="11">
        <f aca="true" t="shared" si="1" ref="G8:G16">N8+U8</f>
        <v>55634.94</v>
      </c>
      <c r="H8" s="12">
        <f aca="true" t="shared" si="2" ref="H8:H35">IF(D8&lt;=0,"",IF(D8/G8*100&gt;200,"св200",D8/G8*100))</f>
        <v>102.79619246466338</v>
      </c>
      <c r="I8" s="11">
        <v>112103</v>
      </c>
      <c r="J8" s="11">
        <v>112103</v>
      </c>
      <c r="K8" s="37">
        <v>52167.6</v>
      </c>
      <c r="L8" s="12">
        <f>IF(I8&lt;=0,"",IF(K8/I8*100&gt;200,"св200",K8/I8*100))</f>
        <v>46.535418320651544</v>
      </c>
      <c r="M8" s="12">
        <f>IF(J8&lt;=0,"",IF(K8/J8*100&gt;200,"св200",K8/J8*100))</f>
        <v>46.535418320651544</v>
      </c>
      <c r="N8" s="11">
        <v>50113.53</v>
      </c>
      <c r="O8" s="12">
        <f aca="true" t="shared" si="3" ref="O8:O35">IF(K8&lt;=0,"",IF(K8/N8*100&gt;200,"св200",K8/N8*100))</f>
        <v>104.09883318936023</v>
      </c>
      <c r="P8" s="13">
        <f aca="true" t="shared" si="4" ref="P8:R13">W8+AD8+AK8+AR8+AY8+BF8+BM8+BT8+CA8+CH8</f>
        <v>10370</v>
      </c>
      <c r="Q8" s="13">
        <v>10370</v>
      </c>
      <c r="R8" s="13">
        <f t="shared" si="4"/>
        <v>5023.000000000001</v>
      </c>
      <c r="S8" s="12">
        <f>IF(P8&lt;=0,"",IF(R8/P8&gt;200,"св200",R8/P8*100))</f>
        <v>48.437801350048225</v>
      </c>
      <c r="T8" s="12">
        <f>IF(Q8&lt;=0,"",IF(R8/Q8&gt;200,"св200",R8/Q8*100))</f>
        <v>48.437801350048225</v>
      </c>
      <c r="U8" s="13">
        <f>AB8+AI8+AP8+AW8+BD8+BK8+BR8+BY8+CF8+CM8</f>
        <v>5521.410000000001</v>
      </c>
      <c r="V8" s="12">
        <f aca="true" t="shared" si="5" ref="V8:V35">IF(R8&lt;=0,"",IF(R8/U8*100&gt;200,"св200",R8/U8*100))</f>
        <v>90.97313910758304</v>
      </c>
      <c r="W8" s="13">
        <v>9519</v>
      </c>
      <c r="X8" s="13">
        <v>9519</v>
      </c>
      <c r="Y8" s="26">
        <v>4708.93</v>
      </c>
      <c r="Z8" s="12">
        <v>65</v>
      </c>
      <c r="AA8" s="12">
        <f>IF(X8&lt;=0,"",IF(Y8/X8*100&gt;200,"св200",Y8/X8*100))</f>
        <v>49.46874671709213</v>
      </c>
      <c r="AB8" s="11">
        <v>3574.44</v>
      </c>
      <c r="AC8" s="12">
        <f aca="true" t="shared" si="6" ref="AC8:AC35">IF(Y8&lt;=0,"",IF(Y8/AB8*100&gt;200,"св200",Y8/AB8*100))</f>
        <v>131.73895771085822</v>
      </c>
      <c r="AD8" s="13">
        <v>86</v>
      </c>
      <c r="AE8" s="13">
        <v>86</v>
      </c>
      <c r="AF8" s="13">
        <v>36.81</v>
      </c>
      <c r="AG8" s="12">
        <f>IF(AD8&lt;=0,"",IF(AF8/AD8*100&gt;200,"св200",AF8/AD8*100))</f>
        <v>42.80232558139535</v>
      </c>
      <c r="AH8" s="12">
        <f>IF(AE8&lt;=0,"",IF(AF8/AE8*100&gt;200,"св200",AF8/AE8*100))</f>
        <v>42.80232558139535</v>
      </c>
      <c r="AI8" s="11">
        <v>181.05</v>
      </c>
      <c r="AJ8" s="12">
        <f aca="true" t="shared" si="7" ref="AJ8:AJ35">IF(AF8&lt;=0,"",IF(AF8/AI8*100&gt;200,"св200",AF8/AI8*100))</f>
        <v>20.331400165700085</v>
      </c>
      <c r="AK8" s="13">
        <v>86</v>
      </c>
      <c r="AL8" s="13">
        <v>86</v>
      </c>
      <c r="AM8" s="13">
        <v>30.77</v>
      </c>
      <c r="AN8" s="12">
        <f>IF(AK8&lt;=0,"",IF(AM8/AK8*100&gt;200,"св200",AM8/AK8*100))</f>
        <v>35.77906976744186</v>
      </c>
      <c r="AO8" s="12">
        <f>IF(AL8&lt;=0,"",IF(AM8/AL8*100&gt;200,"св200",AM8/AL8*100))</f>
        <v>35.77906976744186</v>
      </c>
      <c r="AP8" s="11">
        <v>150.94</v>
      </c>
      <c r="AQ8" s="12">
        <f aca="true" t="shared" si="8" ref="AQ8:AQ35">IF(AM8&lt;=0,"",IF(AM8/AP8*100&gt;200,"св200",AM8/AP8*100))</f>
        <v>20.385583675632702</v>
      </c>
      <c r="AR8" s="13">
        <v>81</v>
      </c>
      <c r="AS8" s="13">
        <v>81</v>
      </c>
      <c r="AT8" s="37">
        <v>9.9</v>
      </c>
      <c r="AU8" s="12">
        <f>IF(AR8&lt;=0,"",IF(AT8/AR8*100&gt;200,"св200",AT8/AR8*100))</f>
        <v>12.222222222222223</v>
      </c>
      <c r="AV8" s="12">
        <f>IF(AS8&lt;=0,"",IF(AT8/AS8*100&gt;200,"св200",AT8/AS8*100))</f>
        <v>12.222222222222223</v>
      </c>
      <c r="AW8" s="11">
        <v>263.53</v>
      </c>
      <c r="AX8" s="12">
        <f aca="true" t="shared" si="9" ref="AX8:AX35">IF(AT8&lt;=0,"",IF(AT8/AW8*100&gt;200,"св200",AT8/AW8*100))</f>
        <v>3.7566880431070473</v>
      </c>
      <c r="AY8" s="13">
        <v>21</v>
      </c>
      <c r="AZ8" s="13">
        <v>21</v>
      </c>
      <c r="BA8" s="13">
        <v>4.51</v>
      </c>
      <c r="BB8" s="12">
        <f>IF(AY8&lt;=0,"",IF(BA8/AY8*100&gt;200,"св200",BA8/AY8*100))</f>
        <v>21.476190476190478</v>
      </c>
      <c r="BC8" s="12">
        <f>IF(AZ8&lt;=0,"",IF(BA8/AZ8*100&gt;200,"св200",BA8/AZ8*100))</f>
        <v>21.476190476190478</v>
      </c>
      <c r="BD8" s="11">
        <v>48.58</v>
      </c>
      <c r="BE8" s="12">
        <f aca="true" t="shared" si="10" ref="BE8:BE35">IF(BA8&lt;=0,"",IF(BA8/BD8*100&gt;200,"св200",BA8/BD8*100))</f>
        <v>9.283655825442569</v>
      </c>
      <c r="BF8" s="13">
        <v>106</v>
      </c>
      <c r="BG8" s="13">
        <v>106</v>
      </c>
      <c r="BH8" s="13">
        <v>29.24</v>
      </c>
      <c r="BI8" s="12">
        <f>IF(BF8&lt;=0,"",IF(BH8/BF8*100&gt;200,"св200",BH8/BF8*100))</f>
        <v>27.584905660377355</v>
      </c>
      <c r="BJ8" s="12">
        <f>IF(BG8&lt;=0,"",IF(BH8/BG8*100&gt;200,"св200",BH8/BG8*100))</f>
        <v>27.584905660377355</v>
      </c>
      <c r="BK8" s="11">
        <v>192.58</v>
      </c>
      <c r="BL8" s="12">
        <f aca="true" t="shared" si="11" ref="BL8:BL35">IF(BH8&lt;=0,"",IF(BH8/BK8*100&gt;200,"св200",BH8/BK8*100))</f>
        <v>15.183300446567657</v>
      </c>
      <c r="BM8" s="13">
        <v>58</v>
      </c>
      <c r="BN8" s="13">
        <v>58</v>
      </c>
      <c r="BO8" s="13">
        <v>36.01</v>
      </c>
      <c r="BP8" s="12">
        <f>IF(BM8&lt;=0,"",IF(BO8/BM8*100&gt;200,"св200",BO8/BM8*100))</f>
        <v>62.08620689655172</v>
      </c>
      <c r="BQ8" s="12">
        <f>IF(BN8&lt;=0,"",IF(BO8/BN8*100&gt;200,"св200",BO8/BN8*100))</f>
        <v>62.08620689655172</v>
      </c>
      <c r="BR8" s="11">
        <v>128.97</v>
      </c>
      <c r="BS8" s="12">
        <f aca="true" t="shared" si="12" ref="BS8:BS35">IF(BO8&lt;=0,"",IF(BO8/BR8*100&gt;200,"св200",BO8/BR8*100))</f>
        <v>27.921221989609986</v>
      </c>
      <c r="BT8" s="13">
        <v>77</v>
      </c>
      <c r="BU8" s="13">
        <v>77</v>
      </c>
      <c r="BV8" s="13">
        <v>41.63</v>
      </c>
      <c r="BW8" s="12">
        <f>IF(BT8&lt;=0,"",IF(BV8/BT8*100&gt;200,"св200",BV8/BT8*100))</f>
        <v>54.06493506493507</v>
      </c>
      <c r="BX8" s="12">
        <f>IF(BU8&lt;=0,"",IF(BV8/BU8*100&gt;200,"св200",BV8/BU8*100))</f>
        <v>54.06493506493507</v>
      </c>
      <c r="BY8" s="11">
        <v>187.12</v>
      </c>
      <c r="BZ8" s="12">
        <f aca="true" t="shared" si="13" ref="BZ8:BZ35">IF(BV8&lt;=0,"",IF(BV8/BY8*100&gt;200,"св200",BV8/BY8*100))</f>
        <v>22.247755451047457</v>
      </c>
      <c r="CA8" s="13">
        <v>115</v>
      </c>
      <c r="CB8" s="13">
        <v>115</v>
      </c>
      <c r="CC8" s="13">
        <v>48.76</v>
      </c>
      <c r="CD8" s="12">
        <f>IF(CA8&lt;=0,"",IF(CC8/CA8*100&gt;200,"св200",CC8/CA8*100))</f>
        <v>42.4</v>
      </c>
      <c r="CE8" s="12">
        <f>IF(CB8&lt;=0,"",IF(CC8/CB8*100&gt;200,"св200",CC8/CB8*100))</f>
        <v>42.4</v>
      </c>
      <c r="CF8" s="11">
        <v>224.02</v>
      </c>
      <c r="CG8" s="12">
        <f aca="true" t="shared" si="14" ref="CG8:CG35">IF(CC8&lt;=0,"",IF(CC8/CF8*100&gt;200,"св200",CC8/CF8*100))</f>
        <v>21.765913757700204</v>
      </c>
      <c r="CH8" s="13">
        <v>221</v>
      </c>
      <c r="CI8" s="13">
        <v>221</v>
      </c>
      <c r="CJ8" s="13">
        <v>76.44</v>
      </c>
      <c r="CK8" s="12">
        <f>IF(CH8&lt;=0,"",IF(CJ8/CH8*100&gt;200,"св200",CJ8/CH8*100))</f>
        <v>34.588235294117645</v>
      </c>
      <c r="CL8" s="12">
        <f>IF(CI8&lt;=0,"",IF(CJ8/CI8*100&gt;200,"св200",CJ8/CI8*100))</f>
        <v>34.588235294117645</v>
      </c>
      <c r="CM8" s="11">
        <v>570.18</v>
      </c>
      <c r="CN8" s="12">
        <f aca="true" t="shared" si="15" ref="CN8:CN35">IF(CJ8&lt;=0,"",IF(CJ8/CM8*100&gt;200,"св200",CJ8/CM8*100))</f>
        <v>13.406292749658002</v>
      </c>
    </row>
    <row r="9" spans="1:92" ht="42" customHeight="1">
      <c r="A9" s="14" t="s">
        <v>12</v>
      </c>
      <c r="B9" s="11">
        <f t="shared" si="0"/>
        <v>9454</v>
      </c>
      <c r="C9" s="11">
        <f t="shared" si="0"/>
        <v>9454</v>
      </c>
      <c r="D9" s="11">
        <f t="shared" si="0"/>
        <v>4741.77</v>
      </c>
      <c r="E9" s="12">
        <f>IF(B9&lt;=0,"",IF(D9/B9*100&gt;200,"св200",D9/B9*100))</f>
        <v>50.156230167125024</v>
      </c>
      <c r="F9" s="12">
        <f>IF(C9&lt;=0,"",IF(D9/C9*100&gt;200,"св200",D9/C9*100))</f>
        <v>50.156230167125024</v>
      </c>
      <c r="G9" s="11">
        <f t="shared" si="1"/>
        <v>3925.8099999999995</v>
      </c>
      <c r="H9" s="12">
        <f t="shared" si="2"/>
        <v>120.78450052345889</v>
      </c>
      <c r="I9" s="11">
        <v>3816</v>
      </c>
      <c r="J9" s="11">
        <v>3816</v>
      </c>
      <c r="K9" s="13">
        <v>2065.63</v>
      </c>
      <c r="L9" s="12">
        <f>IF(I9&lt;=0,"",IF(K9/I9*100&gt;200,"св200",K9/I9*100))</f>
        <v>54.130765199161424</v>
      </c>
      <c r="M9" s="12">
        <f>IF(J9&lt;=0,"",IF(K9/J9*100&gt;200,"св200",K9/J9*100))</f>
        <v>54.130765199161424</v>
      </c>
      <c r="N9" s="32">
        <v>1697.47</v>
      </c>
      <c r="O9" s="12">
        <f t="shared" si="3"/>
        <v>121.68874854931163</v>
      </c>
      <c r="P9" s="13">
        <f t="shared" si="4"/>
        <v>5638</v>
      </c>
      <c r="Q9" s="13">
        <f t="shared" si="4"/>
        <v>5638</v>
      </c>
      <c r="R9" s="13">
        <f t="shared" si="4"/>
        <v>2676.1400000000003</v>
      </c>
      <c r="S9" s="11"/>
      <c r="T9" s="12">
        <f>IF(P9&lt;=0,"",IF(S9/P9&gt;200,"св200",S9/P9*100))</f>
        <v>0</v>
      </c>
      <c r="U9" s="13">
        <f>AB9+AI9+AP9+AW9+BD9+BK9+BR9+BY9+CF9+CM9</f>
        <v>2228.3399999999997</v>
      </c>
      <c r="V9" s="12">
        <f t="shared" si="5"/>
        <v>120.09567660231386</v>
      </c>
      <c r="W9" s="13">
        <v>1096</v>
      </c>
      <c r="X9" s="13">
        <v>1096</v>
      </c>
      <c r="Y9" s="13">
        <v>520.07</v>
      </c>
      <c r="Z9" s="12"/>
      <c r="AA9" s="27">
        <f>SUM(AA10:AA11)</f>
        <v>0</v>
      </c>
      <c r="AB9" s="11">
        <v>428.19</v>
      </c>
      <c r="AC9" s="12">
        <f t="shared" si="6"/>
        <v>121.45776407669493</v>
      </c>
      <c r="AD9" s="13">
        <v>468</v>
      </c>
      <c r="AE9" s="11">
        <v>468</v>
      </c>
      <c r="AF9" s="13">
        <v>222.12</v>
      </c>
      <c r="AG9" s="12">
        <f>IF(AD9&lt;=0,"",IF(AF9/AD9*100&gt;200,"св200",AF9/AD9*100))</f>
        <v>47.46153846153846</v>
      </c>
      <c r="AH9" s="12">
        <f>IF(AE9&lt;=0,"",IF(AF9/AE9*100&gt;200,"св200",AF9/AE9*100))</f>
        <v>47.46153846153846</v>
      </c>
      <c r="AI9" s="11">
        <v>154.02</v>
      </c>
      <c r="AJ9" s="12">
        <f t="shared" si="7"/>
        <v>144.21503700818076</v>
      </c>
      <c r="AK9" s="13">
        <v>1345</v>
      </c>
      <c r="AL9" s="13">
        <v>1345</v>
      </c>
      <c r="AM9" s="13">
        <v>638.44</v>
      </c>
      <c r="AN9" s="12">
        <f>IF(AK9&lt;=0,"",IF(AM9/AK9*100&gt;200,"св200",AM9/AK9*100))</f>
        <v>47.46765799256506</v>
      </c>
      <c r="AO9" s="12">
        <f>IF(AL9&lt;=0,"",IF(AM9/AL9*100&gt;200,"св200",AM9/AL9*100))</f>
        <v>47.46765799256506</v>
      </c>
      <c r="AP9" s="32">
        <v>525.41</v>
      </c>
      <c r="AQ9" s="12">
        <f t="shared" si="8"/>
        <v>121.5127233969662</v>
      </c>
      <c r="AR9" s="13">
        <v>230</v>
      </c>
      <c r="AS9" s="13">
        <v>230</v>
      </c>
      <c r="AT9" s="13">
        <v>109.07</v>
      </c>
      <c r="AU9" s="12">
        <f>IF(AR9&lt;=0,"",IF(AT9/AR9*100&gt;200,"св200",AT9/AR9*100))</f>
        <v>47.42173913043478</v>
      </c>
      <c r="AV9" s="12">
        <f>IF(AS9&lt;=0,"",IF(AT9/AS9*100&gt;200,"св200",AT9/AS9*100))</f>
        <v>47.42173913043478</v>
      </c>
      <c r="AW9" s="11">
        <v>89.57</v>
      </c>
      <c r="AX9" s="12">
        <f t="shared" si="9"/>
        <v>121.77068214804063</v>
      </c>
      <c r="AY9" s="13">
        <v>266</v>
      </c>
      <c r="AZ9" s="13">
        <v>266</v>
      </c>
      <c r="BA9" s="13">
        <v>126.36</v>
      </c>
      <c r="BB9" s="12">
        <f>IF(AY9&lt;=0,"",IF(BA9/AY9*100&gt;200,"св200",BA9/AY9*100))</f>
        <v>47.50375939849624</v>
      </c>
      <c r="BC9" s="12">
        <f>IF(AZ9&lt;=0,"",IF(BA9/AZ9*100&gt;200,"св200",BA9/AZ9*100))</f>
        <v>47.50375939849624</v>
      </c>
      <c r="BD9" s="11">
        <v>103.77</v>
      </c>
      <c r="BE9" s="12">
        <f t="shared" si="10"/>
        <v>121.76929748482222</v>
      </c>
      <c r="BF9" s="13">
        <v>350</v>
      </c>
      <c r="BG9" s="13">
        <v>350</v>
      </c>
      <c r="BH9" s="13">
        <v>166.26</v>
      </c>
      <c r="BI9" s="12">
        <f>IF(BF9&lt;=0,"",IF(BH9/BF9*100&gt;200,"св200",BH9/BF9*100))</f>
        <v>47.50285714285714</v>
      </c>
      <c r="BJ9" s="12">
        <f>IF(BG9&lt;=0,"",IF(BH9/BG9*100&gt;200,"св200",BH9/BG9*100))</f>
        <v>47.50285714285714</v>
      </c>
      <c r="BK9" s="11">
        <v>136.54</v>
      </c>
      <c r="BL9" s="12">
        <f t="shared" si="11"/>
        <v>121.76651530686978</v>
      </c>
      <c r="BM9" s="13">
        <v>580</v>
      </c>
      <c r="BN9" s="13">
        <v>580</v>
      </c>
      <c r="BO9" s="11">
        <v>275.33</v>
      </c>
      <c r="BP9" s="12">
        <f>IF(BM9&lt;=0,"",IF(BO9/BM9*100&gt;200,"св200",BO9/BM9*100))</f>
        <v>47.47068965517241</v>
      </c>
      <c r="BQ9" s="12">
        <f>IF(BN9&lt;=0,"",IF(BO9/BN9*100&gt;200,"св200",BO9/BN9*100))</f>
        <v>47.47068965517241</v>
      </c>
      <c r="BR9" s="32">
        <v>226.11</v>
      </c>
      <c r="BS9" s="12">
        <f t="shared" si="12"/>
        <v>121.76816593693334</v>
      </c>
      <c r="BT9" s="13">
        <v>353</v>
      </c>
      <c r="BU9" s="13">
        <v>353</v>
      </c>
      <c r="BV9" s="24">
        <v>167.59</v>
      </c>
      <c r="BW9" s="12">
        <f>IF(BT9&lt;=0,"",IF(BV9/BT9*100&gt;200,"св200",BV9/BT9*100))</f>
        <v>47.475920679886684</v>
      </c>
      <c r="BX9" s="12">
        <f>IF(BU9&lt;=0,"",IF(BV9/BU9*100&gt;200,"св200",BV9/BU9*100))</f>
        <v>47.475920679886684</v>
      </c>
      <c r="BY9" s="11">
        <v>150.74</v>
      </c>
      <c r="BZ9" s="12">
        <f t="shared" si="13"/>
        <v>111.17818760780152</v>
      </c>
      <c r="CA9" s="13">
        <v>135</v>
      </c>
      <c r="CB9" s="13">
        <v>135</v>
      </c>
      <c r="CC9" s="13">
        <v>63.84</v>
      </c>
      <c r="CD9" s="12">
        <f>IF(CA9&lt;=0,"",IF(CC9/CA9*100&gt;200,"св200",CC9/CA9*100))</f>
        <v>47.28888888888889</v>
      </c>
      <c r="CE9" s="12">
        <f>IF(CB9&lt;=0,"",IF(CC9/CB9*100&gt;200,"св200",CC9/CB9*100))</f>
        <v>47.28888888888889</v>
      </c>
      <c r="CF9" s="11">
        <v>109.23</v>
      </c>
      <c r="CG9" s="12">
        <f t="shared" si="14"/>
        <v>58.44548201043669</v>
      </c>
      <c r="CH9" s="13">
        <v>815</v>
      </c>
      <c r="CI9" s="13">
        <v>815</v>
      </c>
      <c r="CJ9" s="11">
        <v>387.06</v>
      </c>
      <c r="CK9" s="12">
        <f>IF(CH9&lt;=0,"",IF(CJ9/CH9*100&gt;200,"св200",CJ9/CH9*100))</f>
        <v>47.492024539877306</v>
      </c>
      <c r="CL9" s="12">
        <f>IF(CI9&lt;=0,"",IF(CJ9/CI9*100&gt;200,"св200",CJ9/CI9*100))</f>
        <v>47.492024539877306</v>
      </c>
      <c r="CM9" s="11">
        <v>304.76</v>
      </c>
      <c r="CN9" s="12">
        <f t="shared" si="15"/>
        <v>127.00485628035176</v>
      </c>
    </row>
    <row r="10" spans="1:92" ht="18.75" customHeight="1" hidden="1">
      <c r="A10" s="14" t="s">
        <v>13</v>
      </c>
      <c r="B10" s="11">
        <f t="shared" si="0"/>
        <v>0</v>
      </c>
      <c r="C10" s="11">
        <f t="shared" si="0"/>
        <v>0</v>
      </c>
      <c r="D10" s="11">
        <f t="shared" si="0"/>
        <v>0</v>
      </c>
      <c r="E10" s="12"/>
      <c r="F10" s="12"/>
      <c r="G10" s="11">
        <f t="shared" si="1"/>
        <v>0</v>
      </c>
      <c r="H10" s="12">
        <f t="shared" si="2"/>
      </c>
      <c r="I10" s="11">
        <v>0</v>
      </c>
      <c r="J10" s="11">
        <v>0</v>
      </c>
      <c r="K10" s="13">
        <v>0</v>
      </c>
      <c r="L10" s="12"/>
      <c r="M10" s="12"/>
      <c r="N10" s="32">
        <v>0</v>
      </c>
      <c r="O10" s="12">
        <f t="shared" si="3"/>
      </c>
      <c r="P10" s="13">
        <f t="shared" si="4"/>
        <v>0</v>
      </c>
      <c r="Q10" s="13">
        <f t="shared" si="4"/>
        <v>0</v>
      </c>
      <c r="R10" s="13">
        <f t="shared" si="4"/>
        <v>0</v>
      </c>
      <c r="S10" s="11"/>
      <c r="T10" s="12"/>
      <c r="U10" s="11"/>
      <c r="V10" s="12">
        <f t="shared" si="5"/>
      </c>
      <c r="W10" s="13"/>
      <c r="X10" s="13"/>
      <c r="Y10" s="13"/>
      <c r="Z10" s="12"/>
      <c r="AA10" s="12"/>
      <c r="AB10" s="11"/>
      <c r="AC10" s="12">
        <f t="shared" si="6"/>
      </c>
      <c r="AD10" s="13"/>
      <c r="AE10" s="13"/>
      <c r="AF10" s="13"/>
      <c r="AG10" s="12"/>
      <c r="AH10" s="12"/>
      <c r="AI10" s="11"/>
      <c r="AJ10" s="12">
        <f t="shared" si="7"/>
      </c>
      <c r="AK10" s="13"/>
      <c r="AL10" s="13"/>
      <c r="AM10" s="13"/>
      <c r="AN10" s="12"/>
      <c r="AO10" s="12"/>
      <c r="AP10" s="32"/>
      <c r="AQ10" s="12">
        <f t="shared" si="8"/>
      </c>
      <c r="AR10" s="13"/>
      <c r="AS10" s="13"/>
      <c r="AT10" s="13"/>
      <c r="AU10" s="12"/>
      <c r="AV10" s="12"/>
      <c r="AW10" s="11"/>
      <c r="AX10" s="12">
        <f t="shared" si="9"/>
      </c>
      <c r="AY10" s="13"/>
      <c r="AZ10" s="13"/>
      <c r="BA10" s="13"/>
      <c r="BB10" s="12"/>
      <c r="BC10" s="12"/>
      <c r="BD10" s="11"/>
      <c r="BE10" s="12">
        <f t="shared" si="10"/>
      </c>
      <c r="BF10" s="13"/>
      <c r="BG10" s="13"/>
      <c r="BH10" s="13"/>
      <c r="BI10" s="12"/>
      <c r="BJ10" s="12"/>
      <c r="BK10" s="11"/>
      <c r="BL10" s="12">
        <f t="shared" si="11"/>
      </c>
      <c r="BM10" s="13"/>
      <c r="BN10" s="13"/>
      <c r="BO10" s="13"/>
      <c r="BP10" s="12"/>
      <c r="BQ10" s="12"/>
      <c r="BR10" s="11"/>
      <c r="BS10" s="12">
        <f t="shared" si="12"/>
      </c>
      <c r="BT10" s="13"/>
      <c r="BU10" s="13"/>
      <c r="BV10" s="13"/>
      <c r="BW10" s="12"/>
      <c r="BX10" s="12"/>
      <c r="BY10" s="11"/>
      <c r="BZ10" s="12">
        <f t="shared" si="13"/>
      </c>
      <c r="CA10" s="13"/>
      <c r="CB10" s="13"/>
      <c r="CC10" s="13"/>
      <c r="CD10" s="12"/>
      <c r="CE10" s="12"/>
      <c r="CF10" s="11"/>
      <c r="CG10" s="12">
        <f t="shared" si="14"/>
      </c>
      <c r="CH10" s="13"/>
      <c r="CI10" s="13"/>
      <c r="CJ10" s="13"/>
      <c r="CK10" s="12"/>
      <c r="CL10" s="12"/>
      <c r="CM10" s="11"/>
      <c r="CN10" s="12">
        <f t="shared" si="15"/>
      </c>
    </row>
    <row r="11" spans="1:92" ht="26.25" customHeight="1">
      <c r="A11" s="15" t="s">
        <v>14</v>
      </c>
      <c r="B11" s="16">
        <f t="shared" si="0"/>
        <v>8942</v>
      </c>
      <c r="C11" s="16">
        <f t="shared" si="0"/>
        <v>8942</v>
      </c>
      <c r="D11" s="28">
        <f t="shared" si="0"/>
        <v>4272.99</v>
      </c>
      <c r="E11" s="12">
        <f aca="true" t="shared" si="16" ref="E11:E16">IF(B11&lt;=0,"",IF(D11/B11*100&gt;200,"св200",D11/B11*100))</f>
        <v>47.78561842988145</v>
      </c>
      <c r="F11" s="12">
        <f aca="true" t="shared" si="17" ref="F11:F16">IF(C11&lt;=0,"",IF(D11/C11*100&gt;200,"св200",D11/C11*100))</f>
        <v>47.78561842988145</v>
      </c>
      <c r="G11" s="28">
        <f t="shared" si="1"/>
        <v>4139.84</v>
      </c>
      <c r="H11" s="12">
        <f t="shared" si="2"/>
        <v>103.2163078766329</v>
      </c>
      <c r="I11" s="16">
        <v>8942</v>
      </c>
      <c r="J11" s="16">
        <v>8942</v>
      </c>
      <c r="K11" s="13">
        <v>4272.99</v>
      </c>
      <c r="L11" s="12">
        <f>IF(I11&lt;=0,"",IF(K11/I11*100&gt;200,"св200",K11/I11*100))</f>
        <v>47.78561842988145</v>
      </c>
      <c r="M11" s="12">
        <f>IF(J11&lt;=0,"",IF(K11/J11*100&gt;200,"св200",K11/J11*100))</f>
        <v>47.78561842988145</v>
      </c>
      <c r="N11" s="33">
        <v>4139.84</v>
      </c>
      <c r="O11" s="12">
        <f t="shared" si="3"/>
        <v>103.2163078766329</v>
      </c>
      <c r="P11" s="13">
        <f t="shared" si="4"/>
        <v>0</v>
      </c>
      <c r="Q11" s="13">
        <f t="shared" si="4"/>
        <v>0</v>
      </c>
      <c r="R11" s="13">
        <f t="shared" si="4"/>
        <v>0</v>
      </c>
      <c r="S11" s="16"/>
      <c r="T11" s="12">
        <f>IF(P11&lt;=0,"",IF(S11/P11&gt;200,"св200",S11/P11*100))</f>
      </c>
      <c r="U11" s="16">
        <v>0</v>
      </c>
      <c r="V11" s="12">
        <f t="shared" si="5"/>
      </c>
      <c r="W11" s="13"/>
      <c r="X11" s="13"/>
      <c r="Y11" s="13">
        <v>0</v>
      </c>
      <c r="Z11" s="12">
        <f aca="true" t="shared" si="18" ref="Z11:Z16">IF(W11&lt;=0,"",IF(Y11/W11*100&gt;200,"св200",Y11/W11*100))</f>
      </c>
      <c r="AA11" s="12">
        <f aca="true" t="shared" si="19" ref="AA11:AA18">IF(X11&lt;=0,"",IF(Y11/X11*100&gt;200,"св200",Y11/X11*100))</f>
      </c>
      <c r="AB11" s="16"/>
      <c r="AC11" s="12">
        <f t="shared" si="6"/>
      </c>
      <c r="AD11" s="13"/>
      <c r="AE11" s="13"/>
      <c r="AF11" s="13">
        <v>0</v>
      </c>
      <c r="AG11" s="12">
        <f aca="true" t="shared" si="20" ref="AG11:AG16">IF(AD11&lt;=0,"",IF(AF11/AD11*100&gt;200,"св200",AF11/AD11*100))</f>
      </c>
      <c r="AH11" s="12">
        <f aca="true" t="shared" si="21" ref="AH11:AH16">IF(AE11&lt;=0,"",IF(AF11/AE11*100&gt;200,"св200",AF11/AE11*100))</f>
      </c>
      <c r="AI11" s="16"/>
      <c r="AJ11" s="12">
        <f t="shared" si="7"/>
      </c>
      <c r="AK11" s="13"/>
      <c r="AL11" s="13"/>
      <c r="AM11" s="13">
        <v>0</v>
      </c>
      <c r="AN11" s="12">
        <f aca="true" t="shared" si="22" ref="AN11:AN16">IF(AK11&lt;=0,"",IF(AM11/AK11*100&gt;200,"св200",AM11/AK11*100))</f>
      </c>
      <c r="AO11" s="12">
        <f aca="true" t="shared" si="23" ref="AO11:AO21">IF(AL11&lt;=0,"",IF(AM11/AL11*100&gt;200,"св200",AM11/AL11*100))</f>
      </c>
      <c r="AP11" s="33"/>
      <c r="AQ11" s="12">
        <f t="shared" si="8"/>
      </c>
      <c r="AR11" s="13"/>
      <c r="AS11" s="13"/>
      <c r="AT11" s="13">
        <v>0</v>
      </c>
      <c r="AU11" s="12">
        <f aca="true" t="shared" si="24" ref="AU11:AU20">IF(AR11&lt;=0,"",IF(AT11/AR11*100&gt;200,"св200",AT11/AR11*100))</f>
      </c>
      <c r="AV11" s="12">
        <f aca="true" t="shared" si="25" ref="AV11:AV16">IF(AS11&lt;=0,"",IF(AT11/AS11*100&gt;200,"св200",AT11/AS11*100))</f>
      </c>
      <c r="AW11" s="16"/>
      <c r="AX11" s="12">
        <f t="shared" si="9"/>
      </c>
      <c r="AY11" s="13"/>
      <c r="AZ11" s="13"/>
      <c r="BA11" s="13">
        <v>0</v>
      </c>
      <c r="BB11" s="12">
        <f aca="true" t="shared" si="26" ref="BB11:BB16">IF(AY11&lt;=0,"",IF(BA11/AY11*100&gt;200,"св200",BA11/AY11*100))</f>
      </c>
      <c r="BC11" s="12">
        <f aca="true" t="shared" si="27" ref="BC11:BC16">IF(AZ11&lt;=0,"",IF(BA11/AZ11*100&gt;200,"св200",BA11/AZ11*100))</f>
      </c>
      <c r="BD11" s="16"/>
      <c r="BE11" s="12">
        <f t="shared" si="10"/>
      </c>
      <c r="BF11" s="13"/>
      <c r="BG11" s="13"/>
      <c r="BH11" s="13">
        <v>0</v>
      </c>
      <c r="BI11" s="12">
        <f aca="true" t="shared" si="28" ref="BI11:BI16">IF(BF11&lt;=0,"",IF(BH11/BF11*100&gt;200,"св200",BH11/BF11*100))</f>
      </c>
      <c r="BJ11" s="12">
        <f aca="true" t="shared" si="29" ref="BJ11:BJ16">IF(BG11&lt;=0,"",IF(BH11/BG11*100&gt;200,"св200",BH11/BG11*100))</f>
      </c>
      <c r="BK11" s="16"/>
      <c r="BL11" s="12">
        <f t="shared" si="11"/>
      </c>
      <c r="BM11" s="13"/>
      <c r="BN11" s="13"/>
      <c r="BO11" s="13">
        <v>0</v>
      </c>
      <c r="BP11" s="12">
        <f aca="true" t="shared" si="30" ref="BP11:BP16">IF(BM11&lt;=0,"",IF(BO11/BM11*100&gt;200,"св200",BO11/BM11*100))</f>
      </c>
      <c r="BQ11" s="12">
        <f aca="true" t="shared" si="31" ref="BQ11:BQ16">IF(BN11&lt;=0,"",IF(BO11/BN11*100&gt;200,"св200",BO11/BN11*100))</f>
      </c>
      <c r="BR11" s="16"/>
      <c r="BS11" s="12">
        <f t="shared" si="12"/>
      </c>
      <c r="BT11" s="13"/>
      <c r="BU11" s="13"/>
      <c r="BV11" s="13">
        <v>0</v>
      </c>
      <c r="BW11" s="12">
        <f aca="true" t="shared" si="32" ref="BW11:BW16">IF(BT11&lt;=0,"",IF(BV11/BT11*100&gt;200,"св200",BV11/BT11*100))</f>
      </c>
      <c r="BX11" s="12">
        <f aca="true" t="shared" si="33" ref="BX11:BX16">IF(BU11&lt;=0,"",IF(BV11/BU11*100&gt;200,"св200",BV11/BU11*100))</f>
      </c>
      <c r="BY11" s="16"/>
      <c r="BZ11" s="12">
        <f t="shared" si="13"/>
      </c>
      <c r="CA11" s="13"/>
      <c r="CB11" s="13"/>
      <c r="CC11" s="13">
        <v>0</v>
      </c>
      <c r="CD11" s="12">
        <f aca="true" t="shared" si="34" ref="CD11:CD16">IF(CA11&lt;=0,"",IF(CC11/CA11*100&gt;200,"св200",CC11/CA11*100))</f>
      </c>
      <c r="CE11" s="12">
        <f aca="true" t="shared" si="35" ref="CE11:CE16">IF(CB11&lt;=0,"",IF(CC11/CB11*100&gt;200,"св200",CC11/CB11*100))</f>
      </c>
      <c r="CF11" s="16"/>
      <c r="CG11" s="12">
        <f t="shared" si="14"/>
      </c>
      <c r="CH11" s="13"/>
      <c r="CI11" s="13"/>
      <c r="CJ11" s="13">
        <v>0</v>
      </c>
      <c r="CK11" s="12">
        <f aca="true" t="shared" si="36" ref="CK11:CK16">IF(CH11&lt;=0,"",IF(CJ11/CH11*100&gt;200,"св200",CJ11/CH11*100))</f>
      </c>
      <c r="CL11" s="12">
        <f aca="true" t="shared" si="37" ref="CL11:CL16">IF(CI11&lt;=0,"",IF(CJ11/CI11*100&gt;200,"св200",CJ11/CI11*100))</f>
      </c>
      <c r="CM11" s="33">
        <v>0</v>
      </c>
      <c r="CN11" s="12">
        <f t="shared" si="15"/>
      </c>
    </row>
    <row r="12" spans="1:92" ht="15.75" customHeight="1">
      <c r="A12" s="15" t="s">
        <v>15</v>
      </c>
      <c r="B12" s="16">
        <f t="shared" si="0"/>
        <v>392</v>
      </c>
      <c r="C12" s="16">
        <f t="shared" si="0"/>
        <v>402.6</v>
      </c>
      <c r="D12" s="28">
        <f t="shared" si="0"/>
        <v>142.64999999999998</v>
      </c>
      <c r="E12" s="12">
        <f t="shared" si="16"/>
        <v>36.390306122448976</v>
      </c>
      <c r="F12" s="12">
        <f t="shared" si="17"/>
        <v>35.432190760059605</v>
      </c>
      <c r="G12" s="28">
        <f t="shared" si="1"/>
        <v>242.26999999999998</v>
      </c>
      <c r="H12" s="12">
        <f t="shared" si="2"/>
        <v>58.880587773971186</v>
      </c>
      <c r="I12" s="16">
        <v>362</v>
      </c>
      <c r="J12" s="16">
        <v>362</v>
      </c>
      <c r="K12" s="13">
        <v>99.85</v>
      </c>
      <c r="L12" s="12">
        <f>IF(I12&lt;=0,"",IF(K12/I12*100&gt;200,"св200",K12/I12*100))</f>
        <v>27.582872928176794</v>
      </c>
      <c r="M12" s="12">
        <f>IF(J12&lt;=0,"",IF(K12/J12*100&gt;200,"св200",K12/J12*100))</f>
        <v>27.582872928176794</v>
      </c>
      <c r="N12" s="33">
        <v>121.14</v>
      </c>
      <c r="O12" s="12">
        <f t="shared" si="3"/>
        <v>82.42529304936437</v>
      </c>
      <c r="P12" s="13">
        <f t="shared" si="4"/>
        <v>30</v>
      </c>
      <c r="Q12" s="13">
        <f t="shared" si="4"/>
        <v>40.6</v>
      </c>
      <c r="R12" s="13">
        <f t="shared" si="4"/>
        <v>42.8</v>
      </c>
      <c r="S12" s="12">
        <f aca="true" t="shared" si="38" ref="S12:S17">IF(P12&lt;=0,"",IF(R12/P12&gt;200,"св200",R12/P12*100))</f>
        <v>142.66666666666666</v>
      </c>
      <c r="T12" s="12">
        <f aca="true" t="shared" si="39" ref="T12:T17">IF(Q12&lt;=0,"",IF(R12/Q12&gt;200,"св200",R12/Q12*100))</f>
        <v>105.41871921182265</v>
      </c>
      <c r="U12" s="13">
        <f aca="true" t="shared" si="40" ref="U12:U18">AB12+AI12+AP12+AW12+BD12+BK12+BR12+BY12+CF12+CM12</f>
        <v>121.13</v>
      </c>
      <c r="V12" s="12">
        <f t="shared" si="5"/>
        <v>35.33393874349872</v>
      </c>
      <c r="W12" s="13"/>
      <c r="X12" s="13"/>
      <c r="Y12" s="13"/>
      <c r="Z12" s="12">
        <f t="shared" si="18"/>
      </c>
      <c r="AA12" s="12">
        <f t="shared" si="19"/>
      </c>
      <c r="AB12" s="16">
        <v>0</v>
      </c>
      <c r="AC12" s="12">
        <f t="shared" si="6"/>
      </c>
      <c r="AD12" s="13"/>
      <c r="AE12" s="13">
        <v>9.1</v>
      </c>
      <c r="AF12" s="13">
        <v>0</v>
      </c>
      <c r="AG12" s="12">
        <f t="shared" si="20"/>
      </c>
      <c r="AH12" s="12">
        <f t="shared" si="21"/>
        <v>0</v>
      </c>
      <c r="AI12" s="33">
        <v>1.14</v>
      </c>
      <c r="AJ12" s="12">
        <f t="shared" si="7"/>
      </c>
      <c r="AK12" s="13">
        <v>0</v>
      </c>
      <c r="AL12" s="13">
        <v>1.5</v>
      </c>
      <c r="AM12" s="13">
        <v>1.49</v>
      </c>
      <c r="AN12" s="12">
        <f t="shared" si="22"/>
      </c>
      <c r="AO12" s="12">
        <f t="shared" si="23"/>
        <v>99.33333333333333</v>
      </c>
      <c r="AP12" s="33">
        <v>0.38</v>
      </c>
      <c r="AQ12" s="12" t="str">
        <f t="shared" si="8"/>
        <v>св200</v>
      </c>
      <c r="AR12" s="13"/>
      <c r="AS12" s="13"/>
      <c r="AT12" s="13"/>
      <c r="AU12" s="12">
        <f t="shared" si="24"/>
      </c>
      <c r="AV12" s="12">
        <f t="shared" si="25"/>
      </c>
      <c r="AW12" s="16"/>
      <c r="AX12" s="12">
        <f t="shared" si="9"/>
      </c>
      <c r="AY12" s="13"/>
      <c r="AZ12" s="13"/>
      <c r="BA12" s="13"/>
      <c r="BB12" s="12">
        <f t="shared" si="26"/>
      </c>
      <c r="BC12" s="12">
        <f t="shared" si="27"/>
      </c>
      <c r="BD12" s="16">
        <v>0</v>
      </c>
      <c r="BE12" s="12">
        <f t="shared" si="10"/>
      </c>
      <c r="BF12" s="13">
        <v>6</v>
      </c>
      <c r="BG12" s="13">
        <v>6</v>
      </c>
      <c r="BH12" s="13">
        <v>5.94</v>
      </c>
      <c r="BI12" s="12">
        <f t="shared" si="28"/>
        <v>99.00000000000001</v>
      </c>
      <c r="BJ12" s="12">
        <f t="shared" si="29"/>
        <v>99.00000000000001</v>
      </c>
      <c r="BK12" s="28">
        <v>35.96</v>
      </c>
      <c r="BL12" s="12">
        <f t="shared" si="11"/>
        <v>16.518353726362626</v>
      </c>
      <c r="BM12" s="13"/>
      <c r="BN12" s="13">
        <v>0</v>
      </c>
      <c r="BO12" s="13">
        <v>34.36</v>
      </c>
      <c r="BP12" s="12">
        <f t="shared" si="30"/>
      </c>
      <c r="BQ12" s="12">
        <f t="shared" si="31"/>
      </c>
      <c r="BR12" s="33">
        <v>81.77</v>
      </c>
      <c r="BS12" s="12">
        <f t="shared" si="12"/>
        <v>42.020300843830256</v>
      </c>
      <c r="BT12" s="13"/>
      <c r="BU12" s="13"/>
      <c r="BV12" s="13"/>
      <c r="BW12" s="12">
        <f t="shared" si="32"/>
      </c>
      <c r="BX12" s="12">
        <f t="shared" si="33"/>
      </c>
      <c r="BY12" s="16">
        <v>0</v>
      </c>
      <c r="BZ12" s="12">
        <f t="shared" si="13"/>
      </c>
      <c r="CA12" s="13"/>
      <c r="CB12" s="13"/>
      <c r="CC12" s="13"/>
      <c r="CD12" s="12">
        <f t="shared" si="34"/>
      </c>
      <c r="CE12" s="12">
        <f t="shared" si="35"/>
      </c>
      <c r="CF12" s="28">
        <v>0</v>
      </c>
      <c r="CG12" s="12">
        <f t="shared" si="14"/>
      </c>
      <c r="CH12" s="13">
        <v>24</v>
      </c>
      <c r="CI12" s="13">
        <v>24</v>
      </c>
      <c r="CJ12" s="37">
        <v>1.01</v>
      </c>
      <c r="CK12" s="12">
        <f t="shared" si="36"/>
        <v>4.208333333333333</v>
      </c>
      <c r="CL12" s="12">
        <f t="shared" si="37"/>
        <v>4.208333333333333</v>
      </c>
      <c r="CM12" s="33">
        <v>1.88</v>
      </c>
      <c r="CN12" s="12">
        <f t="shared" si="15"/>
        <v>53.72340425531915</v>
      </c>
    </row>
    <row r="13" spans="1:92" s="36" customFormat="1" ht="18" customHeight="1">
      <c r="A13" s="52" t="s">
        <v>16</v>
      </c>
      <c r="B13" s="53">
        <f t="shared" si="0"/>
        <v>6383</v>
      </c>
      <c r="C13" s="53">
        <f t="shared" si="0"/>
        <v>6325.9</v>
      </c>
      <c r="D13" s="54">
        <f t="shared" si="0"/>
        <v>394.59</v>
      </c>
      <c r="E13" s="50">
        <f t="shared" si="16"/>
        <v>6.18188939370202</v>
      </c>
      <c r="F13" s="50">
        <f t="shared" si="17"/>
        <v>6.237689498727454</v>
      </c>
      <c r="G13" s="54">
        <f t="shared" si="1"/>
        <v>477.03</v>
      </c>
      <c r="H13" s="12">
        <f t="shared" si="2"/>
        <v>82.71806804603484</v>
      </c>
      <c r="I13" s="53"/>
      <c r="J13" s="53">
        <v>0</v>
      </c>
      <c r="K13" s="41"/>
      <c r="L13" s="50">
        <f>IF(I13&lt;=0,"",IF(K13/I13*100&gt;200,"св200",K13/I13*100))</f>
      </c>
      <c r="M13" s="50">
        <f>IF(J13&lt;=0,"",IF(K13/J13*100&gt;200,"св200",K13/J13*100))</f>
      </c>
      <c r="N13" s="55">
        <v>0</v>
      </c>
      <c r="O13" s="12">
        <f t="shared" si="3"/>
      </c>
      <c r="P13" s="41">
        <f t="shared" si="4"/>
        <v>6383</v>
      </c>
      <c r="Q13" s="41">
        <f t="shared" si="4"/>
        <v>6325.9</v>
      </c>
      <c r="R13" s="41">
        <f t="shared" si="4"/>
        <v>394.59</v>
      </c>
      <c r="S13" s="50">
        <f t="shared" si="38"/>
        <v>6.18188939370202</v>
      </c>
      <c r="T13" s="50">
        <f t="shared" si="39"/>
        <v>6.237689498727454</v>
      </c>
      <c r="U13" s="53">
        <f t="shared" si="40"/>
        <v>477.03</v>
      </c>
      <c r="V13" s="12">
        <f t="shared" si="5"/>
        <v>82.71806804603484</v>
      </c>
      <c r="W13" s="41">
        <v>3192</v>
      </c>
      <c r="X13" s="41">
        <v>3192</v>
      </c>
      <c r="Y13" s="41">
        <v>107.41</v>
      </c>
      <c r="Z13" s="50">
        <f t="shared" si="18"/>
        <v>3.364974937343358</v>
      </c>
      <c r="AA13" s="50">
        <f t="shared" si="19"/>
        <v>3.364974937343358</v>
      </c>
      <c r="AB13" s="54">
        <v>145.26</v>
      </c>
      <c r="AC13" s="12">
        <f t="shared" si="6"/>
        <v>73.94327412914774</v>
      </c>
      <c r="AD13" s="41">
        <v>463</v>
      </c>
      <c r="AE13" s="41">
        <v>405.9</v>
      </c>
      <c r="AF13" s="41">
        <v>11.51</v>
      </c>
      <c r="AG13" s="50">
        <f t="shared" si="20"/>
        <v>2.4859611231101515</v>
      </c>
      <c r="AH13" s="50">
        <f t="shared" si="21"/>
        <v>2.8356738112835673</v>
      </c>
      <c r="AI13" s="55">
        <v>9.39</v>
      </c>
      <c r="AJ13" s="12">
        <f t="shared" si="7"/>
        <v>122.57720979765708</v>
      </c>
      <c r="AK13" s="41">
        <v>1103</v>
      </c>
      <c r="AL13" s="41">
        <v>1103</v>
      </c>
      <c r="AM13" s="41">
        <v>187.69</v>
      </c>
      <c r="AN13" s="50">
        <f t="shared" si="22"/>
        <v>17.01631912964642</v>
      </c>
      <c r="AO13" s="50">
        <f t="shared" si="23"/>
        <v>17.01631912964642</v>
      </c>
      <c r="AP13" s="55">
        <v>159.93</v>
      </c>
      <c r="AQ13" s="12">
        <f t="shared" si="8"/>
        <v>117.35759394735197</v>
      </c>
      <c r="AR13" s="41">
        <v>151</v>
      </c>
      <c r="AS13" s="41">
        <v>151</v>
      </c>
      <c r="AT13" s="41">
        <v>2.14</v>
      </c>
      <c r="AU13" s="50">
        <f t="shared" si="24"/>
        <v>1.4172185430463577</v>
      </c>
      <c r="AV13" s="50">
        <f t="shared" si="25"/>
        <v>1.4172185430463577</v>
      </c>
      <c r="AW13" s="55">
        <v>1.24</v>
      </c>
      <c r="AX13" s="12">
        <f t="shared" si="9"/>
        <v>172.58064516129033</v>
      </c>
      <c r="AY13" s="41">
        <v>165</v>
      </c>
      <c r="AZ13" s="41">
        <v>165</v>
      </c>
      <c r="BA13" s="41">
        <v>41.43</v>
      </c>
      <c r="BB13" s="50">
        <f t="shared" si="26"/>
        <v>25.10909090909091</v>
      </c>
      <c r="BC13" s="50">
        <f t="shared" si="27"/>
        <v>25.10909090909091</v>
      </c>
      <c r="BD13" s="54">
        <v>50.12</v>
      </c>
      <c r="BE13" s="12">
        <f t="shared" si="10"/>
        <v>82.66161213088587</v>
      </c>
      <c r="BF13" s="41">
        <v>152</v>
      </c>
      <c r="BG13" s="41">
        <v>152</v>
      </c>
      <c r="BH13" s="41">
        <v>-34.54</v>
      </c>
      <c r="BI13" s="50">
        <f t="shared" si="28"/>
        <v>-22.723684210526315</v>
      </c>
      <c r="BJ13" s="50">
        <f t="shared" si="29"/>
        <v>-22.723684210526315</v>
      </c>
      <c r="BK13" s="54">
        <v>22.76</v>
      </c>
      <c r="BL13" s="12">
        <f t="shared" si="11"/>
      </c>
      <c r="BM13" s="41">
        <v>158</v>
      </c>
      <c r="BN13" s="41">
        <v>158</v>
      </c>
      <c r="BO13" s="41">
        <v>7.74</v>
      </c>
      <c r="BP13" s="50">
        <f t="shared" si="30"/>
        <v>4.89873417721519</v>
      </c>
      <c r="BQ13" s="50">
        <f t="shared" si="31"/>
        <v>4.89873417721519</v>
      </c>
      <c r="BR13" s="55">
        <v>10.52</v>
      </c>
      <c r="BS13" s="12">
        <f t="shared" si="12"/>
        <v>73.57414448669202</v>
      </c>
      <c r="BT13" s="41">
        <v>224</v>
      </c>
      <c r="BU13" s="41">
        <v>224</v>
      </c>
      <c r="BV13" s="56">
        <v>-7.35</v>
      </c>
      <c r="BW13" s="50">
        <f t="shared" si="32"/>
        <v>-3.28125</v>
      </c>
      <c r="BX13" s="50">
        <f t="shared" si="33"/>
        <v>-3.28125</v>
      </c>
      <c r="BY13" s="54">
        <v>12.36</v>
      </c>
      <c r="BZ13" s="12">
        <f t="shared" si="13"/>
      </c>
      <c r="CA13" s="41">
        <v>209</v>
      </c>
      <c r="CB13" s="41">
        <v>209</v>
      </c>
      <c r="CC13" s="41">
        <v>51.35</v>
      </c>
      <c r="CD13" s="50">
        <f t="shared" si="34"/>
        <v>24.56937799043062</v>
      </c>
      <c r="CE13" s="50">
        <f t="shared" si="35"/>
        <v>24.56937799043062</v>
      </c>
      <c r="CF13" s="55">
        <v>15.29</v>
      </c>
      <c r="CG13" s="12" t="str">
        <f t="shared" si="14"/>
        <v>св200</v>
      </c>
      <c r="CH13" s="41">
        <v>566</v>
      </c>
      <c r="CI13" s="41">
        <v>566</v>
      </c>
      <c r="CJ13" s="42">
        <v>27.21</v>
      </c>
      <c r="CK13" s="50">
        <f t="shared" si="36"/>
        <v>4.807420494699647</v>
      </c>
      <c r="CL13" s="50">
        <f t="shared" si="37"/>
        <v>4.807420494699647</v>
      </c>
      <c r="CM13" s="55">
        <v>50.16</v>
      </c>
      <c r="CN13" s="12">
        <f t="shared" si="15"/>
        <v>54.246411483253596</v>
      </c>
    </row>
    <row r="14" spans="1:92" s="36" customFormat="1" ht="15.75" customHeight="1">
      <c r="A14" s="52" t="s">
        <v>71</v>
      </c>
      <c r="B14" s="53">
        <f t="shared" si="0"/>
        <v>8906</v>
      </c>
      <c r="C14" s="53">
        <f t="shared" si="0"/>
        <v>8906</v>
      </c>
      <c r="D14" s="54">
        <f t="shared" si="0"/>
        <v>1263.55</v>
      </c>
      <c r="E14" s="50">
        <f t="shared" si="16"/>
        <v>14.187626319335278</v>
      </c>
      <c r="F14" s="50">
        <f t="shared" si="17"/>
        <v>14.187626319335278</v>
      </c>
      <c r="G14" s="54">
        <f t="shared" si="1"/>
        <v>2829.7749999999996</v>
      </c>
      <c r="H14" s="12">
        <f t="shared" si="2"/>
        <v>44.65195996148104</v>
      </c>
      <c r="I14" s="53">
        <v>0</v>
      </c>
      <c r="J14" s="53">
        <v>0</v>
      </c>
      <c r="K14" s="41">
        <v>0</v>
      </c>
      <c r="L14" s="50">
        <f>IF(I14&lt;=0,"",IF(K14/I14*100&gt;200,"св200",K14/I14*100))</f>
      </c>
      <c r="M14" s="50">
        <f>IF(J14&lt;=0,"",IF(K14/J14*100&gt;200,"св200",K14/J14*100))</f>
      </c>
      <c r="N14" s="42">
        <f>N15+N16</f>
        <v>0.495</v>
      </c>
      <c r="O14" s="12">
        <f t="shared" si="3"/>
      </c>
      <c r="P14" s="41">
        <f>W14+AD14+AK14+AR14+AY14+BF14+BM14+BT14+CA14+CH14</f>
        <v>8906</v>
      </c>
      <c r="Q14" s="41">
        <f aca="true" t="shared" si="41" ref="Q14:R18">X14+AE14+AL14+AS14+AZ14+BG14+BN14+BU14+CB14+CI14</f>
        <v>8906</v>
      </c>
      <c r="R14" s="41">
        <f t="shared" si="41"/>
        <v>1263.55</v>
      </c>
      <c r="S14" s="50">
        <f t="shared" si="38"/>
        <v>14.187626319335278</v>
      </c>
      <c r="T14" s="50">
        <f t="shared" si="39"/>
        <v>14.187626319335278</v>
      </c>
      <c r="U14" s="53">
        <f t="shared" si="40"/>
        <v>2829.2799999999997</v>
      </c>
      <c r="V14" s="12">
        <f t="shared" si="5"/>
        <v>44.65977209749477</v>
      </c>
      <c r="W14" s="41">
        <f>W15+W16</f>
        <v>4569</v>
      </c>
      <c r="X14" s="41">
        <f>X15+X16</f>
        <v>4569</v>
      </c>
      <c r="Y14" s="42">
        <f>Y15+Y16</f>
        <v>719.1199999999999</v>
      </c>
      <c r="Z14" s="50">
        <f t="shared" si="18"/>
        <v>15.739111402932807</v>
      </c>
      <c r="AA14" s="50">
        <f t="shared" si="19"/>
        <v>15.739111402932807</v>
      </c>
      <c r="AB14" s="42">
        <f>AB15+AB16</f>
        <v>2074.34</v>
      </c>
      <c r="AC14" s="12">
        <f t="shared" si="6"/>
        <v>34.66741228535341</v>
      </c>
      <c r="AD14" s="41">
        <f>AD15+AD16</f>
        <v>602</v>
      </c>
      <c r="AE14" s="41">
        <v>602</v>
      </c>
      <c r="AF14" s="42">
        <f>AF15+AF16</f>
        <v>50.870000000000005</v>
      </c>
      <c r="AG14" s="50">
        <f t="shared" si="20"/>
        <v>8.450166112956811</v>
      </c>
      <c r="AH14" s="50">
        <f t="shared" si="21"/>
        <v>8.450166112956811</v>
      </c>
      <c r="AI14" s="42">
        <f>AI15+AI16</f>
        <v>75.8</v>
      </c>
      <c r="AJ14" s="12">
        <f t="shared" si="7"/>
        <v>67.11081794195252</v>
      </c>
      <c r="AK14" s="41">
        <f>AK15+AK16</f>
        <v>1019</v>
      </c>
      <c r="AL14" s="41">
        <f>AL15+AL16</f>
        <v>1019</v>
      </c>
      <c r="AM14" s="42">
        <f>AM15+AM16</f>
        <v>120.33</v>
      </c>
      <c r="AN14" s="50">
        <f t="shared" si="22"/>
        <v>11.808635917566242</v>
      </c>
      <c r="AO14" s="50">
        <f t="shared" si="23"/>
        <v>11.808635917566242</v>
      </c>
      <c r="AP14" s="42">
        <f>AP15+AP16</f>
        <v>164.8</v>
      </c>
      <c r="AQ14" s="12">
        <f t="shared" si="8"/>
        <v>73.01577669902912</v>
      </c>
      <c r="AR14" s="41">
        <f>AR15+AR16</f>
        <v>254</v>
      </c>
      <c r="AS14" s="41">
        <v>254</v>
      </c>
      <c r="AT14" s="42">
        <f>AT15+AT16</f>
        <v>25.46</v>
      </c>
      <c r="AU14" s="50">
        <f t="shared" si="24"/>
        <v>10.023622047244094</v>
      </c>
      <c r="AV14" s="50">
        <f t="shared" si="25"/>
        <v>10.023622047244094</v>
      </c>
      <c r="AW14" s="42">
        <f>AW15+AW16</f>
        <v>47.7</v>
      </c>
      <c r="AX14" s="12">
        <f t="shared" si="9"/>
        <v>53.37526205450733</v>
      </c>
      <c r="AY14" s="41">
        <f>AY15+AY16</f>
        <v>230</v>
      </c>
      <c r="AZ14" s="41">
        <f>AZ15+AZ16</f>
        <v>230</v>
      </c>
      <c r="BA14" s="42">
        <f>BA15+BA16</f>
        <v>22.130000000000003</v>
      </c>
      <c r="BB14" s="50">
        <f t="shared" si="26"/>
        <v>9.621739130434785</v>
      </c>
      <c r="BC14" s="50">
        <f t="shared" si="27"/>
        <v>9.621739130434785</v>
      </c>
      <c r="BD14" s="54">
        <f>SUM(BD15:BD16)</f>
        <v>25.72</v>
      </c>
      <c r="BE14" s="12">
        <f t="shared" si="10"/>
        <v>86.0419906687403</v>
      </c>
      <c r="BF14" s="41">
        <f>BF15+BF16</f>
        <v>532</v>
      </c>
      <c r="BG14" s="41">
        <v>532</v>
      </c>
      <c r="BH14" s="42">
        <f>BH15+BH16</f>
        <v>93.4</v>
      </c>
      <c r="BI14" s="50">
        <f t="shared" si="28"/>
        <v>17.55639097744361</v>
      </c>
      <c r="BJ14" s="50">
        <f t="shared" si="29"/>
        <v>17.55639097744361</v>
      </c>
      <c r="BK14" s="54">
        <f>SUM(BK15:BK16)</f>
        <v>127.22</v>
      </c>
      <c r="BL14" s="12">
        <f t="shared" si="11"/>
        <v>73.4161295393806</v>
      </c>
      <c r="BM14" s="41">
        <f>BM15+BM16</f>
        <v>415</v>
      </c>
      <c r="BN14" s="41">
        <f>BN15+BN16</f>
        <v>415</v>
      </c>
      <c r="BO14" s="42">
        <f>BO15+BO16</f>
        <v>56.55</v>
      </c>
      <c r="BP14" s="50">
        <f t="shared" si="30"/>
        <v>13.626506024096386</v>
      </c>
      <c r="BQ14" s="50">
        <f t="shared" si="31"/>
        <v>13.626506024096386</v>
      </c>
      <c r="BR14" s="42">
        <f>BR15+BR16</f>
        <v>78.33</v>
      </c>
      <c r="BS14" s="12">
        <f t="shared" si="12"/>
        <v>72.19456147070088</v>
      </c>
      <c r="BT14" s="41">
        <f>BT15+BT16</f>
        <v>446</v>
      </c>
      <c r="BU14" s="41">
        <f>BU15+BU16</f>
        <v>446</v>
      </c>
      <c r="BV14" s="42">
        <f>BV15+BV16</f>
        <v>39.38</v>
      </c>
      <c r="BW14" s="50">
        <f t="shared" si="32"/>
        <v>8.829596412556054</v>
      </c>
      <c r="BX14" s="50">
        <f t="shared" si="33"/>
        <v>8.829596412556054</v>
      </c>
      <c r="BY14" s="42">
        <f>SUM(BY15:BY16)</f>
        <v>132.68</v>
      </c>
      <c r="BZ14" s="12">
        <f t="shared" si="13"/>
        <v>29.680434127223393</v>
      </c>
      <c r="CA14" s="41">
        <f>CA15+CA16</f>
        <v>406</v>
      </c>
      <c r="CB14" s="41">
        <v>406</v>
      </c>
      <c r="CC14" s="42">
        <f>CC15+CC16</f>
        <v>63.21</v>
      </c>
      <c r="CD14" s="50">
        <f t="shared" si="34"/>
        <v>15.568965517241379</v>
      </c>
      <c r="CE14" s="50">
        <f t="shared" si="35"/>
        <v>15.568965517241379</v>
      </c>
      <c r="CF14" s="42">
        <f>CF15+CF16</f>
        <v>80.09</v>
      </c>
      <c r="CG14" s="12">
        <f t="shared" si="14"/>
        <v>78.9237108253215</v>
      </c>
      <c r="CH14" s="41">
        <f>CH15+CH16</f>
        <v>433</v>
      </c>
      <c r="CI14" s="41">
        <f>CI15+CI16</f>
        <v>433</v>
      </c>
      <c r="CJ14" s="42">
        <f>CJ15+CJ16</f>
        <v>73.1</v>
      </c>
      <c r="CK14" s="50">
        <f t="shared" si="36"/>
        <v>16.882217090069283</v>
      </c>
      <c r="CL14" s="50">
        <f t="shared" si="37"/>
        <v>16.882217090069283</v>
      </c>
      <c r="CM14" s="41">
        <f>CM15+CM16</f>
        <v>22.60000000000001</v>
      </c>
      <c r="CN14" s="12" t="str">
        <f t="shared" si="15"/>
        <v>св200</v>
      </c>
    </row>
    <row r="15" spans="1:92" s="36" customFormat="1" ht="15.75" customHeight="1">
      <c r="A15" s="52" t="s">
        <v>51</v>
      </c>
      <c r="B15" s="53">
        <f t="shared" si="0"/>
        <v>3436.4</v>
      </c>
      <c r="C15" s="53">
        <f>J15+Q15</f>
        <v>3436.4</v>
      </c>
      <c r="D15" s="54">
        <f t="shared" si="0"/>
        <v>870.0099999999999</v>
      </c>
      <c r="E15" s="50">
        <f t="shared" si="16"/>
        <v>25.31748341287393</v>
      </c>
      <c r="F15" s="50">
        <f t="shared" si="17"/>
        <v>25.31748341287393</v>
      </c>
      <c r="G15" s="54">
        <f t="shared" si="1"/>
        <v>2002.0299999999997</v>
      </c>
      <c r="H15" s="12">
        <f t="shared" si="2"/>
        <v>43.4563917623612</v>
      </c>
      <c r="I15" s="53"/>
      <c r="J15" s="53"/>
      <c r="K15" s="41"/>
      <c r="L15" s="50"/>
      <c r="M15" s="50"/>
      <c r="N15" s="42">
        <v>0</v>
      </c>
      <c r="O15" s="12">
        <f t="shared" si="3"/>
      </c>
      <c r="P15" s="41">
        <f>W15+AD15+AK15+AR15+AY15+BF15+BM15+BT15+CA15+CH15</f>
        <v>3436.4</v>
      </c>
      <c r="Q15" s="41">
        <f t="shared" si="41"/>
        <v>3436.4</v>
      </c>
      <c r="R15" s="41">
        <f t="shared" si="41"/>
        <v>870.0099999999999</v>
      </c>
      <c r="S15" s="50">
        <f t="shared" si="38"/>
        <v>25.31748341287393</v>
      </c>
      <c r="T15" s="50">
        <f t="shared" si="39"/>
        <v>25.31748341287393</v>
      </c>
      <c r="U15" s="53">
        <f t="shared" si="40"/>
        <v>2002.0299999999997</v>
      </c>
      <c r="V15" s="12">
        <f t="shared" si="5"/>
        <v>43.4563917623612</v>
      </c>
      <c r="W15" s="41">
        <v>2741</v>
      </c>
      <c r="X15" s="41">
        <v>2741</v>
      </c>
      <c r="Y15" s="41">
        <v>594.18</v>
      </c>
      <c r="Z15" s="50">
        <f t="shared" si="18"/>
        <v>21.67748996716527</v>
      </c>
      <c r="AA15" s="50">
        <f t="shared" si="19"/>
        <v>21.67748996716527</v>
      </c>
      <c r="AB15" s="54">
        <v>1842.44</v>
      </c>
      <c r="AC15" s="12">
        <f t="shared" si="6"/>
        <v>32.24962549662404</v>
      </c>
      <c r="AD15" s="41">
        <v>112</v>
      </c>
      <c r="AE15" s="41">
        <v>112</v>
      </c>
      <c r="AF15" s="41">
        <v>27.78</v>
      </c>
      <c r="AG15" s="50">
        <f t="shared" si="20"/>
        <v>24.80357142857143</v>
      </c>
      <c r="AH15" s="50">
        <f t="shared" si="21"/>
        <v>24.80357142857143</v>
      </c>
      <c r="AI15" s="55">
        <v>13.06</v>
      </c>
      <c r="AJ15" s="12" t="str">
        <f t="shared" si="7"/>
        <v>св200</v>
      </c>
      <c r="AK15" s="41">
        <v>72.4</v>
      </c>
      <c r="AL15" s="41">
        <v>72.4</v>
      </c>
      <c r="AM15" s="41">
        <v>18.63</v>
      </c>
      <c r="AN15" s="50">
        <f t="shared" si="22"/>
        <v>25.732044198895025</v>
      </c>
      <c r="AO15" s="50">
        <f t="shared" si="23"/>
        <v>25.732044198895025</v>
      </c>
      <c r="AP15" s="55">
        <v>36.96</v>
      </c>
      <c r="AQ15" s="12">
        <f t="shared" si="8"/>
        <v>50.40584415584415</v>
      </c>
      <c r="AR15" s="41">
        <v>23</v>
      </c>
      <c r="AS15" s="41">
        <v>23</v>
      </c>
      <c r="AT15" s="41">
        <v>11.18</v>
      </c>
      <c r="AU15" s="50">
        <f t="shared" si="24"/>
        <v>48.608695652173914</v>
      </c>
      <c r="AV15" s="50">
        <f t="shared" si="25"/>
        <v>48.608695652173914</v>
      </c>
      <c r="AW15" s="55">
        <v>23.03</v>
      </c>
      <c r="AX15" s="12">
        <f t="shared" si="9"/>
        <v>48.545375597047325</v>
      </c>
      <c r="AY15" s="41"/>
      <c r="AZ15" s="41"/>
      <c r="BA15" s="42">
        <v>9.71</v>
      </c>
      <c r="BB15" s="50">
        <f t="shared" si="26"/>
      </c>
      <c r="BC15" s="50">
        <f t="shared" si="27"/>
      </c>
      <c r="BD15" s="54">
        <v>6.82</v>
      </c>
      <c r="BE15" s="12">
        <f t="shared" si="10"/>
        <v>142.37536656891496</v>
      </c>
      <c r="BF15" s="41">
        <v>54</v>
      </c>
      <c r="BG15" s="41">
        <v>54</v>
      </c>
      <c r="BH15" s="41">
        <v>75.75</v>
      </c>
      <c r="BI15" s="50">
        <f t="shared" si="28"/>
        <v>140.27777777777777</v>
      </c>
      <c r="BJ15" s="50">
        <f t="shared" si="29"/>
        <v>140.27777777777777</v>
      </c>
      <c r="BK15" s="54">
        <v>25.33</v>
      </c>
      <c r="BL15" s="12" t="str">
        <f t="shared" si="11"/>
        <v>св200</v>
      </c>
      <c r="BM15" s="41">
        <v>40</v>
      </c>
      <c r="BN15" s="41">
        <v>40</v>
      </c>
      <c r="BO15" s="41">
        <v>4.27</v>
      </c>
      <c r="BP15" s="50">
        <f t="shared" si="30"/>
        <v>10.674999999999999</v>
      </c>
      <c r="BQ15" s="50">
        <f t="shared" si="31"/>
        <v>10.674999999999999</v>
      </c>
      <c r="BR15" s="55">
        <v>13.48</v>
      </c>
      <c r="BS15" s="12">
        <f t="shared" si="12"/>
        <v>31.676557863501483</v>
      </c>
      <c r="BT15" s="41">
        <v>280</v>
      </c>
      <c r="BU15" s="41">
        <v>280</v>
      </c>
      <c r="BV15" s="41">
        <v>30.53</v>
      </c>
      <c r="BW15" s="50">
        <f t="shared" si="32"/>
        <v>10.903571428571428</v>
      </c>
      <c r="BX15" s="50">
        <f t="shared" si="33"/>
        <v>10.903571428571428</v>
      </c>
      <c r="BY15" s="55">
        <v>112.9</v>
      </c>
      <c r="BZ15" s="12">
        <f t="shared" si="13"/>
        <v>27.04162976085031</v>
      </c>
      <c r="CA15" s="41">
        <v>26</v>
      </c>
      <c r="CB15" s="41">
        <v>26</v>
      </c>
      <c r="CC15" s="41">
        <v>52.03</v>
      </c>
      <c r="CD15" s="50" t="str">
        <f t="shared" si="34"/>
        <v>св200</v>
      </c>
      <c r="CE15" s="50" t="str">
        <f t="shared" si="35"/>
        <v>св200</v>
      </c>
      <c r="CF15" s="55">
        <v>24.97</v>
      </c>
      <c r="CG15" s="12" t="str">
        <f t="shared" si="14"/>
        <v>св200</v>
      </c>
      <c r="CH15" s="41">
        <v>88</v>
      </c>
      <c r="CI15" s="41">
        <v>88</v>
      </c>
      <c r="CJ15" s="41">
        <v>45.95</v>
      </c>
      <c r="CK15" s="50">
        <f t="shared" si="36"/>
        <v>52.21590909090909</v>
      </c>
      <c r="CL15" s="50">
        <f t="shared" si="37"/>
        <v>52.21590909090909</v>
      </c>
      <c r="CM15" s="55">
        <v>-96.96</v>
      </c>
      <c r="CN15" s="12">
        <f t="shared" si="15"/>
        <v>-47.39067656765677</v>
      </c>
    </row>
    <row r="16" spans="1:92" s="36" customFormat="1" ht="15.75" customHeight="1">
      <c r="A16" s="52" t="s">
        <v>52</v>
      </c>
      <c r="B16" s="53">
        <f t="shared" si="0"/>
        <v>5469.6</v>
      </c>
      <c r="C16" s="53">
        <f>J16+Q16</f>
        <v>5469.6</v>
      </c>
      <c r="D16" s="54">
        <f t="shared" si="0"/>
        <v>393.54</v>
      </c>
      <c r="E16" s="50">
        <f t="shared" si="16"/>
        <v>7.1950416849495396</v>
      </c>
      <c r="F16" s="50">
        <f t="shared" si="17"/>
        <v>7.1950416849495396</v>
      </c>
      <c r="G16" s="54">
        <f t="shared" si="1"/>
        <v>827.745</v>
      </c>
      <c r="H16" s="12">
        <f t="shared" si="2"/>
        <v>47.543627566460685</v>
      </c>
      <c r="I16" s="53"/>
      <c r="J16" s="53"/>
      <c r="K16" s="41"/>
      <c r="L16" s="50"/>
      <c r="M16" s="50"/>
      <c r="N16" s="55">
        <v>0.495</v>
      </c>
      <c r="O16" s="12">
        <f t="shared" si="3"/>
      </c>
      <c r="P16" s="41">
        <f>W16+AD16+AK16+AR16+AY16+BF16+BM16+BT16+CA16+CH16</f>
        <v>5469.6</v>
      </c>
      <c r="Q16" s="41">
        <f t="shared" si="41"/>
        <v>5469.6</v>
      </c>
      <c r="R16" s="41">
        <f t="shared" si="41"/>
        <v>393.54</v>
      </c>
      <c r="S16" s="50">
        <f t="shared" si="38"/>
        <v>7.1950416849495396</v>
      </c>
      <c r="T16" s="50">
        <f t="shared" si="39"/>
        <v>7.1950416849495396</v>
      </c>
      <c r="U16" s="53">
        <f t="shared" si="40"/>
        <v>827.25</v>
      </c>
      <c r="V16" s="12">
        <f t="shared" si="5"/>
        <v>47.572076155938355</v>
      </c>
      <c r="W16" s="41">
        <v>1828</v>
      </c>
      <c r="X16" s="41">
        <v>1828</v>
      </c>
      <c r="Y16" s="41">
        <v>124.94</v>
      </c>
      <c r="Z16" s="50">
        <f t="shared" si="18"/>
        <v>6.834792122538293</v>
      </c>
      <c r="AA16" s="50">
        <f t="shared" si="19"/>
        <v>6.834792122538293</v>
      </c>
      <c r="AB16" s="54">
        <v>231.9</v>
      </c>
      <c r="AC16" s="12">
        <f t="shared" si="6"/>
        <v>53.8766709788702</v>
      </c>
      <c r="AD16" s="41">
        <v>490</v>
      </c>
      <c r="AE16" s="41">
        <v>490</v>
      </c>
      <c r="AF16" s="41">
        <v>23.09</v>
      </c>
      <c r="AG16" s="50">
        <f t="shared" si="20"/>
        <v>4.7122448979591836</v>
      </c>
      <c r="AH16" s="50">
        <f t="shared" si="21"/>
        <v>4.7122448979591836</v>
      </c>
      <c r="AI16" s="55">
        <v>62.74</v>
      </c>
      <c r="AJ16" s="12">
        <f t="shared" si="7"/>
        <v>36.80267771756455</v>
      </c>
      <c r="AK16" s="41">
        <v>946.6</v>
      </c>
      <c r="AL16" s="41">
        <v>946.6</v>
      </c>
      <c r="AM16" s="41">
        <v>101.7</v>
      </c>
      <c r="AN16" s="50">
        <f t="shared" si="22"/>
        <v>10.74371434608071</v>
      </c>
      <c r="AO16" s="50">
        <f t="shared" si="23"/>
        <v>10.74371434608071</v>
      </c>
      <c r="AP16" s="55">
        <v>127.84</v>
      </c>
      <c r="AQ16" s="12">
        <f t="shared" si="8"/>
        <v>79.55256570713391</v>
      </c>
      <c r="AR16" s="41">
        <v>231</v>
      </c>
      <c r="AS16" s="41">
        <v>231</v>
      </c>
      <c r="AT16" s="41">
        <v>14.28</v>
      </c>
      <c r="AU16" s="50">
        <f t="shared" si="24"/>
        <v>6.181818181818182</v>
      </c>
      <c r="AV16" s="50">
        <f t="shared" si="25"/>
        <v>6.181818181818182</v>
      </c>
      <c r="AW16" s="55">
        <v>24.67</v>
      </c>
      <c r="AX16" s="12">
        <f t="shared" si="9"/>
        <v>57.88406972030806</v>
      </c>
      <c r="AY16" s="41">
        <v>230</v>
      </c>
      <c r="AZ16" s="41">
        <v>230</v>
      </c>
      <c r="BA16" s="41">
        <v>12.42</v>
      </c>
      <c r="BB16" s="50">
        <f t="shared" si="26"/>
        <v>5.4</v>
      </c>
      <c r="BC16" s="50">
        <f t="shared" si="27"/>
        <v>5.4</v>
      </c>
      <c r="BD16" s="54">
        <v>18.9</v>
      </c>
      <c r="BE16" s="12">
        <f t="shared" si="10"/>
        <v>65.71428571428571</v>
      </c>
      <c r="BF16" s="41">
        <v>478</v>
      </c>
      <c r="BG16" s="41">
        <v>478</v>
      </c>
      <c r="BH16" s="41">
        <v>17.65</v>
      </c>
      <c r="BI16" s="50">
        <f t="shared" si="28"/>
        <v>3.6924686192468616</v>
      </c>
      <c r="BJ16" s="50">
        <f t="shared" si="29"/>
        <v>3.6924686192468616</v>
      </c>
      <c r="BK16" s="54">
        <v>101.89</v>
      </c>
      <c r="BL16" s="12">
        <f t="shared" si="11"/>
        <v>17.32260280694867</v>
      </c>
      <c r="BM16" s="41">
        <v>375</v>
      </c>
      <c r="BN16" s="41">
        <v>375</v>
      </c>
      <c r="BO16" s="41">
        <v>52.28</v>
      </c>
      <c r="BP16" s="50">
        <f t="shared" si="30"/>
        <v>13.941333333333333</v>
      </c>
      <c r="BQ16" s="50">
        <f t="shared" si="31"/>
        <v>13.941333333333333</v>
      </c>
      <c r="BR16" s="55">
        <v>64.85</v>
      </c>
      <c r="BS16" s="12">
        <f t="shared" si="12"/>
        <v>80.61680801850424</v>
      </c>
      <c r="BT16" s="41">
        <v>166</v>
      </c>
      <c r="BU16" s="41">
        <v>166</v>
      </c>
      <c r="BV16" s="41">
        <v>8.85</v>
      </c>
      <c r="BW16" s="50">
        <f t="shared" si="32"/>
        <v>5.331325301204819</v>
      </c>
      <c r="BX16" s="50">
        <f t="shared" si="33"/>
        <v>5.331325301204819</v>
      </c>
      <c r="BY16" s="55">
        <v>19.78</v>
      </c>
      <c r="BZ16" s="12">
        <f t="shared" si="13"/>
        <v>44.74216380182002</v>
      </c>
      <c r="CA16" s="41">
        <v>380</v>
      </c>
      <c r="CB16" s="41">
        <v>380</v>
      </c>
      <c r="CC16" s="41">
        <v>11.18</v>
      </c>
      <c r="CD16" s="50">
        <f t="shared" si="34"/>
        <v>2.9421052631578943</v>
      </c>
      <c r="CE16" s="50">
        <f t="shared" si="35"/>
        <v>2.9421052631578943</v>
      </c>
      <c r="CF16" s="55">
        <v>55.12</v>
      </c>
      <c r="CG16" s="12">
        <f t="shared" si="14"/>
        <v>20.28301886792453</v>
      </c>
      <c r="CH16" s="41">
        <v>345</v>
      </c>
      <c r="CI16" s="41">
        <v>345</v>
      </c>
      <c r="CJ16" s="41">
        <v>27.15</v>
      </c>
      <c r="CK16" s="50">
        <f t="shared" si="36"/>
        <v>7.869565217391304</v>
      </c>
      <c r="CL16" s="50">
        <f t="shared" si="37"/>
        <v>7.869565217391304</v>
      </c>
      <c r="CM16" s="55">
        <v>119.56</v>
      </c>
      <c r="CN16" s="12">
        <f t="shared" si="15"/>
        <v>22.70826363332218</v>
      </c>
    </row>
    <row r="17" spans="1:92" ht="17.25" customHeight="1">
      <c r="A17" s="14" t="s">
        <v>17</v>
      </c>
      <c r="B17" s="17">
        <f>I17+P17</f>
        <v>1323</v>
      </c>
      <c r="C17" s="16">
        <f>J17+Q17</f>
        <v>1523</v>
      </c>
      <c r="D17" s="28">
        <f>K17+R17</f>
        <v>942.23</v>
      </c>
      <c r="E17" s="12">
        <f aca="true" t="shared" si="42" ref="E17:E30">IF(B17&lt;=0,"",IF(D17/B17*100&gt;200,"св200",D17/B17*100))</f>
        <v>71.21919879062736</v>
      </c>
      <c r="F17" s="12">
        <f aca="true" t="shared" si="43" ref="F17:F30">IF(C17&lt;=0,"",IF(D17/C17*100&gt;200,"св200",D17/C17*100))</f>
        <v>61.86671043992121</v>
      </c>
      <c r="G17" s="28">
        <f>N17+U17</f>
        <v>620.64</v>
      </c>
      <c r="H17" s="12">
        <f t="shared" si="2"/>
        <v>151.81586749162156</v>
      </c>
      <c r="I17" s="16">
        <v>1220</v>
      </c>
      <c r="J17" s="16">
        <v>1420</v>
      </c>
      <c r="K17" s="13">
        <v>879.72</v>
      </c>
      <c r="L17" s="12">
        <f aca="true" t="shared" si="44" ref="L17:L30">IF(I17&lt;=0,"",IF(K17/I17*100&gt;200,"св200",K17/I17*100))</f>
        <v>72.10819672131149</v>
      </c>
      <c r="M17" s="12">
        <f aca="true" t="shared" si="45" ref="M17:M30">IF(J17&lt;=0,"",IF(K17/J17*100&gt;200,"св200",K17/J17*100))</f>
        <v>61.95211267605634</v>
      </c>
      <c r="N17" s="33">
        <v>574.54</v>
      </c>
      <c r="O17" s="12">
        <f t="shared" si="3"/>
        <v>153.11727642983954</v>
      </c>
      <c r="P17" s="13">
        <f>W17+AD17+AK17+AR17+AY17+BF17+BM17+BT17+CA17+CH17</f>
        <v>103</v>
      </c>
      <c r="Q17" s="13">
        <f t="shared" si="41"/>
        <v>103</v>
      </c>
      <c r="R17" s="37">
        <f t="shared" si="41"/>
        <v>62.510000000000005</v>
      </c>
      <c r="S17" s="12">
        <f t="shared" si="38"/>
        <v>60.68932038834952</v>
      </c>
      <c r="T17" s="12">
        <f t="shared" si="39"/>
        <v>60.68932038834952</v>
      </c>
      <c r="U17" s="16">
        <f t="shared" si="40"/>
        <v>46.099999999999994</v>
      </c>
      <c r="V17" s="12">
        <f t="shared" si="5"/>
        <v>135.5965292841649</v>
      </c>
      <c r="W17" s="13"/>
      <c r="X17" s="13"/>
      <c r="Y17" s="13"/>
      <c r="Z17" s="12">
        <f aca="true" t="shared" si="46" ref="Z17:Z30">IF(W17&lt;=0,"",IF(Y17/W17*100&gt;200,"св200",Y17/W17*100))</f>
      </c>
      <c r="AA17" s="12">
        <f t="shared" si="19"/>
      </c>
      <c r="AB17" s="28">
        <v>0</v>
      </c>
      <c r="AC17" s="12">
        <f t="shared" si="6"/>
      </c>
      <c r="AD17" s="13">
        <v>14</v>
      </c>
      <c r="AE17" s="13">
        <v>14</v>
      </c>
      <c r="AF17" s="13">
        <v>7.28</v>
      </c>
      <c r="AG17" s="12">
        <f aca="true" t="shared" si="47" ref="AG17:AG30">IF(AD17&lt;=0,"",IF(AF17/AD17*100&gt;200,"св200",AF17/AD17*100))</f>
        <v>52</v>
      </c>
      <c r="AH17" s="12">
        <f aca="true" t="shared" si="48" ref="AH17:AH30">IF(AE17&lt;=0,"",IF(AF17/AE17*100&gt;200,"св200",AF17/AE17*100))</f>
        <v>52</v>
      </c>
      <c r="AI17" s="33">
        <v>6.7</v>
      </c>
      <c r="AJ17" s="12">
        <f t="shared" si="7"/>
        <v>108.65671641791046</v>
      </c>
      <c r="AK17" s="13">
        <v>7</v>
      </c>
      <c r="AL17" s="13">
        <v>7</v>
      </c>
      <c r="AM17" s="37">
        <v>4.35</v>
      </c>
      <c r="AN17" s="12">
        <f aca="true" t="shared" si="49" ref="AN17:AN30">IF(AK17&lt;=0,"",IF(AM17/AK17*100&gt;200,"св200",AM17/AK17*100))</f>
        <v>62.14285714285713</v>
      </c>
      <c r="AO17" s="12">
        <f t="shared" si="23"/>
        <v>62.14285714285713</v>
      </c>
      <c r="AP17" s="33">
        <v>2.85</v>
      </c>
      <c r="AQ17" s="12">
        <f t="shared" si="8"/>
        <v>152.6315789473684</v>
      </c>
      <c r="AR17" s="13">
        <v>13</v>
      </c>
      <c r="AS17" s="13">
        <v>13</v>
      </c>
      <c r="AT17" s="37">
        <v>7.9</v>
      </c>
      <c r="AU17" s="12">
        <f t="shared" si="24"/>
        <v>60.769230769230774</v>
      </c>
      <c r="AV17" s="12">
        <f aca="true" t="shared" si="50" ref="AV17:AV30">IF(AS17&lt;=0,"",IF(AT17/AS17*100&gt;200,"св200",AT17/AS17*100))</f>
        <v>60.769230769230774</v>
      </c>
      <c r="AW17" s="33">
        <v>5.7</v>
      </c>
      <c r="AX17" s="12">
        <f t="shared" si="9"/>
        <v>138.5964912280702</v>
      </c>
      <c r="AY17" s="13">
        <v>5</v>
      </c>
      <c r="AZ17" s="13">
        <v>5</v>
      </c>
      <c r="BA17" s="13">
        <v>2.35</v>
      </c>
      <c r="BB17" s="12">
        <f aca="true" t="shared" si="51" ref="BB17:BB30">IF(AY17&lt;=0,"",IF(BA17/AY17*100&gt;200,"св200",BA17/AY17*100))</f>
        <v>47</v>
      </c>
      <c r="BC17" s="12">
        <f aca="true" t="shared" si="52" ref="BC17:BC30">IF(AZ17&lt;=0,"",IF(BA17/AZ17*100&gt;200,"св200",BA17/AZ17*100))</f>
        <v>47</v>
      </c>
      <c r="BD17" s="28">
        <v>1.2</v>
      </c>
      <c r="BE17" s="12">
        <f t="shared" si="10"/>
        <v>195.83333333333334</v>
      </c>
      <c r="BF17" s="13">
        <v>17</v>
      </c>
      <c r="BG17" s="13">
        <v>17</v>
      </c>
      <c r="BH17" s="37">
        <v>24.65</v>
      </c>
      <c r="BI17" s="12">
        <f aca="true" t="shared" si="53" ref="BI17:BI30">IF(BF17&lt;=0,"",IF(BH17/BF17*100&gt;200,"св200",BH17/BF17*100))</f>
        <v>145</v>
      </c>
      <c r="BJ17" s="12">
        <f aca="true" t="shared" si="54" ref="BJ17:BJ30">IF(BG17&lt;=0,"",IF(BH17/BG17*100&gt;200,"св200",BH17/BG17*100))</f>
        <v>145</v>
      </c>
      <c r="BK17" s="28">
        <v>6.1</v>
      </c>
      <c r="BL17" s="12" t="str">
        <f t="shared" si="11"/>
        <v>св200</v>
      </c>
      <c r="BM17" s="13">
        <v>4</v>
      </c>
      <c r="BN17" s="13">
        <v>4</v>
      </c>
      <c r="BO17" s="37">
        <v>1.5</v>
      </c>
      <c r="BP17" s="12">
        <f aca="true" t="shared" si="55" ref="BP17:BP30">IF(BM17&lt;=0,"",IF(BO17/BM17*100&gt;200,"св200",BO17/BM17*100))</f>
        <v>37.5</v>
      </c>
      <c r="BQ17" s="12">
        <f aca="true" t="shared" si="56" ref="BQ17:BQ30">IF(BN17&lt;=0,"",IF(BO17/BN17*100&gt;200,"св200",BO17/BN17*100))</f>
        <v>37.5</v>
      </c>
      <c r="BR17" s="33">
        <v>2.15</v>
      </c>
      <c r="BS17" s="12">
        <f t="shared" si="12"/>
        <v>69.76744186046511</v>
      </c>
      <c r="BT17" s="13">
        <v>16</v>
      </c>
      <c r="BU17" s="13">
        <v>16</v>
      </c>
      <c r="BV17" s="13">
        <v>5.68</v>
      </c>
      <c r="BW17" s="12">
        <f aca="true" t="shared" si="57" ref="BW17:BW30">IF(BT17&lt;=0,"",IF(BV17/BT17*100&gt;200,"св200",BV17/BT17*100))</f>
        <v>35.5</v>
      </c>
      <c r="BX17" s="12">
        <f aca="true" t="shared" si="58" ref="BX17:BX30">IF(BU17&lt;=0,"",IF(BV17/BU17*100&gt;200,"св200",BV17/BU17*100))</f>
        <v>35.5</v>
      </c>
      <c r="BY17" s="33">
        <v>7.95</v>
      </c>
      <c r="BZ17" s="12">
        <f t="shared" si="13"/>
        <v>71.44654088050314</v>
      </c>
      <c r="CA17" s="13">
        <v>27</v>
      </c>
      <c r="CB17" s="13">
        <v>27</v>
      </c>
      <c r="CC17" s="37">
        <v>8.8</v>
      </c>
      <c r="CD17" s="12">
        <f aca="true" t="shared" si="59" ref="CD17:CD30">IF(CA17&lt;=0,"",IF(CC17/CA17*100&gt;200,"св200",CC17/CA17*100))</f>
        <v>32.592592592592595</v>
      </c>
      <c r="CE17" s="12">
        <f aca="true" t="shared" si="60" ref="CE17:CE30">IF(CB17&lt;=0,"",IF(CC17/CB17*100&gt;200,"св200",CC17/CB17*100))</f>
        <v>32.592592592592595</v>
      </c>
      <c r="CF17" s="33">
        <v>13.45</v>
      </c>
      <c r="CG17" s="12">
        <f t="shared" si="14"/>
        <v>65.4275092936803</v>
      </c>
      <c r="CH17" s="13"/>
      <c r="CI17" s="13"/>
      <c r="CJ17" s="13"/>
      <c r="CK17" s="12">
        <f aca="true" t="shared" si="61" ref="CK17:CK30">IF(CH17&lt;=0,"",IF(CJ17/CH17*100&gt;200,"св200",CJ17/CH17*100))</f>
      </c>
      <c r="CL17" s="12">
        <f aca="true" t="shared" si="62" ref="CL17:CL30">IF(CI17&lt;=0,"",IF(CJ17/CI17*100&gt;200,"св200",CJ17/CI17*100))</f>
      </c>
      <c r="CM17" s="33"/>
      <c r="CN17" s="12">
        <f t="shared" si="15"/>
      </c>
    </row>
    <row r="18" spans="1:92" ht="44.25" customHeight="1">
      <c r="A18" s="14" t="s">
        <v>18</v>
      </c>
      <c r="B18" s="17">
        <f>I18+P18</f>
        <v>0</v>
      </c>
      <c r="C18" s="16">
        <f>J18+Q18</f>
        <v>0</v>
      </c>
      <c r="D18" s="28">
        <f>K18+R18</f>
        <v>0.20500000000000002</v>
      </c>
      <c r="E18" s="12">
        <f t="shared" si="42"/>
      </c>
      <c r="F18" s="12">
        <f t="shared" si="43"/>
      </c>
      <c r="G18" s="28">
        <f>N18+U18</f>
        <v>-1.533</v>
      </c>
      <c r="H18" s="12">
        <f t="shared" si="2"/>
        <v>-13.372472276581867</v>
      </c>
      <c r="I18" s="16"/>
      <c r="J18" s="16">
        <v>0</v>
      </c>
      <c r="K18" s="13">
        <v>0</v>
      </c>
      <c r="L18" s="12">
        <f t="shared" si="44"/>
      </c>
      <c r="M18" s="12">
        <f t="shared" si="45"/>
      </c>
      <c r="N18" s="33">
        <v>-1.64</v>
      </c>
      <c r="O18" s="12">
        <f t="shared" si="3"/>
      </c>
      <c r="P18" s="13">
        <f>W18+AD18+AK18+AR18+AY18+BF18+BM18+BT18+CA18+CH18</f>
        <v>0</v>
      </c>
      <c r="Q18" s="13">
        <f t="shared" si="41"/>
        <v>0</v>
      </c>
      <c r="R18" s="37">
        <f t="shared" si="41"/>
        <v>0.20500000000000002</v>
      </c>
      <c r="S18" s="16"/>
      <c r="T18" s="12">
        <f>IF(P18&lt;=0,"",IF(S18/P18&gt;200,"св200",S18/P18*100))</f>
      </c>
      <c r="U18" s="16">
        <f t="shared" si="40"/>
        <v>0.107</v>
      </c>
      <c r="V18" s="12">
        <f t="shared" si="5"/>
        <v>191.588785046729</v>
      </c>
      <c r="W18" s="13"/>
      <c r="X18" s="13"/>
      <c r="Y18" s="13">
        <v>0.038</v>
      </c>
      <c r="Z18" s="12">
        <f t="shared" si="46"/>
      </c>
      <c r="AA18" s="12">
        <f t="shared" si="19"/>
      </c>
      <c r="AB18" s="28">
        <v>0.12</v>
      </c>
      <c r="AC18" s="12">
        <f t="shared" si="6"/>
        <v>31.666666666666664</v>
      </c>
      <c r="AD18" s="13"/>
      <c r="AE18" s="13"/>
      <c r="AF18" s="13">
        <v>0</v>
      </c>
      <c r="AG18" s="12">
        <f t="shared" si="47"/>
      </c>
      <c r="AH18" s="12">
        <f t="shared" si="48"/>
      </c>
      <c r="AI18" s="33"/>
      <c r="AJ18" s="12">
        <f t="shared" si="7"/>
      </c>
      <c r="AK18" s="13"/>
      <c r="AL18" s="13"/>
      <c r="AM18" s="13">
        <v>0</v>
      </c>
      <c r="AN18" s="12">
        <f t="shared" si="49"/>
      </c>
      <c r="AO18" s="12">
        <f t="shared" si="23"/>
      </c>
      <c r="AP18" s="33">
        <v>-0.013</v>
      </c>
      <c r="AQ18" s="12">
        <f t="shared" si="8"/>
      </c>
      <c r="AR18" s="13"/>
      <c r="AS18" s="13">
        <v>0</v>
      </c>
      <c r="AT18" s="13">
        <v>0</v>
      </c>
      <c r="AU18" s="12">
        <f t="shared" si="24"/>
      </c>
      <c r="AV18" s="12">
        <f t="shared" si="50"/>
      </c>
      <c r="AW18" s="33">
        <v>0</v>
      </c>
      <c r="AX18" s="12">
        <f t="shared" si="9"/>
      </c>
      <c r="AY18" s="13"/>
      <c r="AZ18" s="13"/>
      <c r="BA18" s="13">
        <v>0</v>
      </c>
      <c r="BB18" s="12">
        <f t="shared" si="51"/>
      </c>
      <c r="BC18" s="12">
        <f t="shared" si="52"/>
      </c>
      <c r="BD18" s="28">
        <v>0</v>
      </c>
      <c r="BE18" s="12">
        <f t="shared" si="10"/>
      </c>
      <c r="BF18" s="13"/>
      <c r="BG18" s="13"/>
      <c r="BH18" s="13">
        <v>0</v>
      </c>
      <c r="BI18" s="12">
        <f t="shared" si="53"/>
      </c>
      <c r="BJ18" s="12">
        <f t="shared" si="54"/>
      </c>
      <c r="BK18" s="28">
        <v>0</v>
      </c>
      <c r="BL18" s="12">
        <f t="shared" si="11"/>
      </c>
      <c r="BM18" s="13"/>
      <c r="BN18" s="13"/>
      <c r="BO18" s="13">
        <v>0</v>
      </c>
      <c r="BP18" s="12">
        <f t="shared" si="55"/>
      </c>
      <c r="BQ18" s="12">
        <f t="shared" si="56"/>
      </c>
      <c r="BR18" s="33">
        <v>0</v>
      </c>
      <c r="BS18" s="12">
        <f t="shared" si="12"/>
      </c>
      <c r="BT18" s="13"/>
      <c r="BU18" s="13"/>
      <c r="BV18" s="13">
        <v>0</v>
      </c>
      <c r="BW18" s="12">
        <f t="shared" si="57"/>
      </c>
      <c r="BX18" s="12">
        <f t="shared" si="58"/>
      </c>
      <c r="BY18" s="33"/>
      <c r="BZ18" s="12">
        <f t="shared" si="13"/>
      </c>
      <c r="CA18" s="13"/>
      <c r="CB18" s="13"/>
      <c r="CC18" s="13">
        <v>0</v>
      </c>
      <c r="CD18" s="12">
        <f t="shared" si="59"/>
      </c>
      <c r="CE18" s="12">
        <f t="shared" si="60"/>
      </c>
      <c r="CF18" s="16"/>
      <c r="CG18" s="12">
        <f t="shared" si="14"/>
      </c>
      <c r="CH18" s="13"/>
      <c r="CI18" s="13"/>
      <c r="CJ18" s="13">
        <v>0.167</v>
      </c>
      <c r="CK18" s="12">
        <f t="shared" si="61"/>
      </c>
      <c r="CL18" s="12">
        <f t="shared" si="62"/>
      </c>
      <c r="CM18" s="33">
        <v>0</v>
      </c>
      <c r="CN18" s="12" t="e">
        <f t="shared" si="15"/>
        <v>#DIV/0!</v>
      </c>
    </row>
    <row r="19" spans="1:92" ht="44.25" customHeight="1">
      <c r="A19" s="14" t="s">
        <v>19</v>
      </c>
      <c r="B19" s="18">
        <f>SUM(B20:B27)</f>
        <v>4311</v>
      </c>
      <c r="C19" s="18">
        <f>SUM(C20:C27)</f>
        <v>5262</v>
      </c>
      <c r="D19" s="29">
        <f>SUM(D20:D27)</f>
        <v>949.25</v>
      </c>
      <c r="E19" s="12">
        <f t="shared" si="42"/>
        <v>22.019253073532823</v>
      </c>
      <c r="F19" s="12">
        <f t="shared" si="43"/>
        <v>18.03971873812239</v>
      </c>
      <c r="G19" s="29">
        <f>SUM(G20:G27)</f>
        <v>1932.8</v>
      </c>
      <c r="H19" s="12">
        <f t="shared" si="2"/>
        <v>49.112686258278146</v>
      </c>
      <c r="I19" s="29">
        <f>SUM(I20:I27)</f>
        <v>3096</v>
      </c>
      <c r="J19" s="29">
        <f>SUM(J20:J27)</f>
        <v>3980</v>
      </c>
      <c r="K19" s="29">
        <f>SUM(K20:K27)</f>
        <v>806.16</v>
      </c>
      <c r="L19" s="12">
        <f t="shared" si="44"/>
        <v>26.03875968992248</v>
      </c>
      <c r="M19" s="12">
        <f t="shared" si="45"/>
        <v>20.25527638190955</v>
      </c>
      <c r="N19" s="29">
        <f>SUM(N23,N25)</f>
        <v>978.4</v>
      </c>
      <c r="O19" s="12">
        <f t="shared" si="3"/>
        <v>82.39574816026165</v>
      </c>
      <c r="P19" s="18">
        <f>SUM(P20:P27)</f>
        <v>1215</v>
      </c>
      <c r="Q19" s="18">
        <f>SUM(Q20:Q27)</f>
        <v>1282</v>
      </c>
      <c r="R19" s="29">
        <f>SUM(R20:R27)</f>
        <v>143.09</v>
      </c>
      <c r="S19" s="12">
        <f>IF(P19&lt;=0,"",IF(R19/P19&gt;200,"св200",R19/P19*100))</f>
        <v>11.776954732510287</v>
      </c>
      <c r="T19" s="12">
        <f>IF(Q19&lt;=0,"",IF(R19/Q19&gt;200,"св200",R19/Q19*100))</f>
        <v>11.161466458658346</v>
      </c>
      <c r="U19" s="18">
        <f>SUM(U20:U27)</f>
        <v>954.3999999999999</v>
      </c>
      <c r="V19" s="12">
        <f t="shared" si="5"/>
        <v>14.992665549036047</v>
      </c>
      <c r="W19" s="18">
        <f>SUM(W20:W27)</f>
        <v>1190</v>
      </c>
      <c r="X19" s="18">
        <f>SUM(X20:X27)</f>
        <v>1190</v>
      </c>
      <c r="Y19" s="29">
        <f>SUM(Y20:Y27)</f>
        <v>118.09</v>
      </c>
      <c r="Z19" s="12">
        <f t="shared" si="46"/>
        <v>9.923529411764706</v>
      </c>
      <c r="AA19" s="18">
        <f>SUM(AA20:AA27)</f>
        <v>9.923529411764706</v>
      </c>
      <c r="AB19" s="29">
        <f>SUM(AB20:AB27)</f>
        <v>611.38</v>
      </c>
      <c r="AC19" s="12">
        <f t="shared" si="6"/>
        <v>19.315319441264027</v>
      </c>
      <c r="AD19" s="18">
        <f>SUM(AD20:AD27)</f>
        <v>7</v>
      </c>
      <c r="AE19" s="18">
        <f>SUM(AE20:AE27)</f>
        <v>55</v>
      </c>
      <c r="AF19" s="29">
        <f>SUM(AF20:AF27)</f>
        <v>25</v>
      </c>
      <c r="AG19" s="12" t="str">
        <f t="shared" si="47"/>
        <v>св200</v>
      </c>
      <c r="AH19" s="12">
        <f t="shared" si="48"/>
        <v>45.45454545454545</v>
      </c>
      <c r="AI19" s="29">
        <f>SUM(AI20:AI27)</f>
        <v>9.25</v>
      </c>
      <c r="AJ19" s="12" t="str">
        <f t="shared" si="7"/>
        <v>св200</v>
      </c>
      <c r="AK19" s="18">
        <f>SUM(AK20:AK27)</f>
        <v>0</v>
      </c>
      <c r="AL19" s="18">
        <f>SUM(AL20:AL27)</f>
        <v>24</v>
      </c>
      <c r="AM19" s="18">
        <f>SUM(AM20:AM27)</f>
        <v>0</v>
      </c>
      <c r="AN19" s="12">
        <f t="shared" si="49"/>
      </c>
      <c r="AO19" s="12">
        <f t="shared" si="23"/>
        <v>0</v>
      </c>
      <c r="AP19" s="29">
        <f>SUM(AP20:AP27)</f>
        <v>170.53</v>
      </c>
      <c r="AQ19" s="12">
        <f t="shared" si="8"/>
      </c>
      <c r="AR19" s="18">
        <v>0</v>
      </c>
      <c r="AS19" s="18">
        <v>0</v>
      </c>
      <c r="AT19" s="18">
        <v>0</v>
      </c>
      <c r="AU19" s="12">
        <f t="shared" si="24"/>
      </c>
      <c r="AV19" s="12">
        <f t="shared" si="50"/>
      </c>
      <c r="AW19" s="29">
        <f>SUM(AW20:AW27)</f>
        <v>7.16</v>
      </c>
      <c r="AX19" s="12">
        <f t="shared" si="9"/>
      </c>
      <c r="AY19" s="18">
        <v>0</v>
      </c>
      <c r="AZ19" s="18">
        <v>0</v>
      </c>
      <c r="BA19" s="18">
        <v>0</v>
      </c>
      <c r="BB19" s="12">
        <f t="shared" si="51"/>
      </c>
      <c r="BC19" s="12">
        <f t="shared" si="52"/>
      </c>
      <c r="BD19" s="29">
        <f>SUM(BD20:BD27)</f>
        <v>1.7</v>
      </c>
      <c r="BE19" s="12">
        <f t="shared" si="10"/>
      </c>
      <c r="BF19" s="18">
        <v>0</v>
      </c>
      <c r="BG19" s="18">
        <v>0</v>
      </c>
      <c r="BH19" s="18">
        <v>0</v>
      </c>
      <c r="BI19" s="12">
        <f t="shared" si="53"/>
      </c>
      <c r="BJ19" s="12">
        <f t="shared" si="54"/>
      </c>
      <c r="BK19" s="29">
        <f>SUM(BK20:BK27)</f>
        <v>2.05</v>
      </c>
      <c r="BL19" s="12">
        <f t="shared" si="11"/>
      </c>
      <c r="BM19" s="18">
        <v>0</v>
      </c>
      <c r="BN19" s="18">
        <v>0</v>
      </c>
      <c r="BO19" s="18">
        <v>0</v>
      </c>
      <c r="BP19" s="12">
        <f t="shared" si="55"/>
      </c>
      <c r="BQ19" s="12">
        <f t="shared" si="56"/>
      </c>
      <c r="BR19" s="18">
        <f>SUM(BR20:BR27)</f>
        <v>11.1</v>
      </c>
      <c r="BS19" s="12">
        <f t="shared" si="12"/>
      </c>
      <c r="BT19" s="18">
        <f>SUM(BT20:BT27)</f>
        <v>18</v>
      </c>
      <c r="BU19" s="18">
        <f>SUM(BU20:BU27)</f>
        <v>13</v>
      </c>
      <c r="BV19" s="18">
        <f>SUM(BV20:BV27)</f>
        <v>0</v>
      </c>
      <c r="BW19" s="12">
        <f t="shared" si="57"/>
        <v>0</v>
      </c>
      <c r="BX19" s="12">
        <f t="shared" si="58"/>
        <v>0</v>
      </c>
      <c r="BY19" s="37">
        <f>SUM(BY20:BY27)</f>
        <v>61.730000000000004</v>
      </c>
      <c r="BZ19" s="12">
        <f t="shared" si="13"/>
      </c>
      <c r="CA19" s="18">
        <v>0</v>
      </c>
      <c r="CB19" s="18">
        <v>0</v>
      </c>
      <c r="CC19" s="18">
        <f>SUM(CC20:CC27)</f>
        <v>0</v>
      </c>
      <c r="CD19" s="12">
        <f t="shared" si="59"/>
      </c>
      <c r="CE19" s="12">
        <f t="shared" si="60"/>
      </c>
      <c r="CF19" s="37">
        <f>SUM(CF20:CF27)</f>
        <v>21.44</v>
      </c>
      <c r="CG19" s="12">
        <f t="shared" si="14"/>
      </c>
      <c r="CH19" s="18">
        <f>SUM(CH20:CH27)</f>
        <v>0</v>
      </c>
      <c r="CI19" s="18">
        <f>SUM(CI20:CI27)</f>
        <v>0</v>
      </c>
      <c r="CJ19" s="18">
        <f>SUM(CJ20:CJ27)</f>
        <v>0</v>
      </c>
      <c r="CK19" s="12">
        <f t="shared" si="61"/>
      </c>
      <c r="CL19" s="12">
        <f t="shared" si="62"/>
      </c>
      <c r="CM19" s="37">
        <f>SUM(CM20:CM27)</f>
        <v>58.06</v>
      </c>
      <c r="CN19" s="12">
        <f t="shared" si="15"/>
      </c>
    </row>
    <row r="20" spans="1:92" ht="58.5" customHeight="1" hidden="1">
      <c r="A20" s="14" t="s">
        <v>20</v>
      </c>
      <c r="B20" s="17">
        <f aca="true" t="shared" si="63" ref="B20:B32">I20+P20</f>
        <v>0</v>
      </c>
      <c r="C20" s="16">
        <f aca="true" t="shared" si="64" ref="C20:C32">J20+Q20</f>
        <v>0</v>
      </c>
      <c r="D20" s="28">
        <f aca="true" t="shared" si="65" ref="D20:D32">K20+R20</f>
        <v>0</v>
      </c>
      <c r="E20" s="12">
        <f t="shared" si="42"/>
      </c>
      <c r="F20" s="12">
        <f t="shared" si="43"/>
      </c>
      <c r="G20" s="16">
        <f aca="true" t="shared" si="66" ref="G20:G32">N20+U20</f>
        <v>0</v>
      </c>
      <c r="H20" s="12">
        <f t="shared" si="2"/>
      </c>
      <c r="I20" s="16"/>
      <c r="J20" s="16"/>
      <c r="K20" s="13"/>
      <c r="L20" s="12">
        <f t="shared" si="44"/>
      </c>
      <c r="M20" s="12">
        <f t="shared" si="45"/>
      </c>
      <c r="N20" s="16"/>
      <c r="O20" s="12">
        <f t="shared" si="3"/>
      </c>
      <c r="P20" s="13"/>
      <c r="Q20" s="13"/>
      <c r="R20" s="13"/>
      <c r="S20" s="16"/>
      <c r="T20" s="12">
        <f>IF(P20&lt;=0,"",IF(S20/P20&gt;200,"св200",S20/P20*100))</f>
      </c>
      <c r="U20" s="16"/>
      <c r="V20" s="12">
        <f t="shared" si="5"/>
      </c>
      <c r="W20" s="13"/>
      <c r="X20" s="13"/>
      <c r="Y20" s="13"/>
      <c r="Z20" s="12">
        <f t="shared" si="46"/>
      </c>
      <c r="AA20" s="12">
        <f aca="true" t="shared" si="67" ref="AA20:AA30">IF(X20&lt;=0,"",IF(Y20/X20*100&gt;200,"св200",Y20/X20*100))</f>
      </c>
      <c r="AB20" s="16"/>
      <c r="AC20" s="12">
        <f t="shared" si="6"/>
      </c>
      <c r="AD20" s="13"/>
      <c r="AE20" s="13"/>
      <c r="AF20" s="18"/>
      <c r="AG20" s="12">
        <f t="shared" si="47"/>
      </c>
      <c r="AH20" s="12">
        <f t="shared" si="48"/>
      </c>
      <c r="AI20" s="16"/>
      <c r="AJ20" s="12">
        <f t="shared" si="7"/>
      </c>
      <c r="AK20" s="13"/>
      <c r="AL20" s="13"/>
      <c r="AM20" s="13"/>
      <c r="AN20" s="12">
        <f t="shared" si="49"/>
      </c>
      <c r="AO20" s="12">
        <f t="shared" si="23"/>
      </c>
      <c r="AP20" s="16"/>
      <c r="AQ20" s="12">
        <f t="shared" si="8"/>
      </c>
      <c r="AR20" s="13"/>
      <c r="AS20" s="13"/>
      <c r="AT20" s="13"/>
      <c r="AU20" s="12">
        <f t="shared" si="24"/>
      </c>
      <c r="AV20" s="12">
        <f t="shared" si="50"/>
      </c>
      <c r="AW20" s="16"/>
      <c r="AX20" s="12">
        <f t="shared" si="9"/>
      </c>
      <c r="AY20" s="13"/>
      <c r="AZ20" s="13"/>
      <c r="BA20" s="13"/>
      <c r="BB20" s="12">
        <f t="shared" si="51"/>
      </c>
      <c r="BC20" s="12">
        <f t="shared" si="52"/>
      </c>
      <c r="BD20" s="28"/>
      <c r="BE20" s="12">
        <f t="shared" si="10"/>
      </c>
      <c r="BF20" s="13"/>
      <c r="BG20" s="13"/>
      <c r="BH20" s="13"/>
      <c r="BI20" s="12">
        <f t="shared" si="53"/>
      </c>
      <c r="BJ20" s="12">
        <f t="shared" si="54"/>
      </c>
      <c r="BK20" s="16"/>
      <c r="BL20" s="12">
        <f t="shared" si="11"/>
      </c>
      <c r="BM20" s="13"/>
      <c r="BN20" s="13"/>
      <c r="BO20" s="13"/>
      <c r="BP20" s="12">
        <f t="shared" si="55"/>
      </c>
      <c r="BQ20" s="12">
        <f t="shared" si="56"/>
      </c>
      <c r="BR20" s="16"/>
      <c r="BS20" s="12">
        <f t="shared" si="12"/>
      </c>
      <c r="BT20" s="13"/>
      <c r="BU20" s="13"/>
      <c r="BV20" s="13"/>
      <c r="BW20" s="12">
        <f t="shared" si="57"/>
      </c>
      <c r="BX20" s="12">
        <f t="shared" si="58"/>
      </c>
      <c r="BY20" s="33"/>
      <c r="BZ20" s="12">
        <f t="shared" si="13"/>
      </c>
      <c r="CA20" s="13"/>
      <c r="CB20" s="13"/>
      <c r="CC20" s="13"/>
      <c r="CD20" s="12">
        <f t="shared" si="59"/>
      </c>
      <c r="CE20" s="12">
        <f t="shared" si="60"/>
      </c>
      <c r="CF20" s="16"/>
      <c r="CG20" s="12">
        <f t="shared" si="14"/>
      </c>
      <c r="CH20" s="13"/>
      <c r="CI20" s="13"/>
      <c r="CJ20" s="13"/>
      <c r="CK20" s="12">
        <f t="shared" si="61"/>
      </c>
      <c r="CL20" s="12">
        <f t="shared" si="62"/>
      </c>
      <c r="CM20" s="16"/>
      <c r="CN20" s="12">
        <f t="shared" si="15"/>
      </c>
    </row>
    <row r="21" spans="1:92" ht="16.5" customHeight="1" hidden="1">
      <c r="A21" s="14" t="s">
        <v>21</v>
      </c>
      <c r="B21" s="17">
        <f t="shared" si="63"/>
        <v>0</v>
      </c>
      <c r="C21" s="16">
        <f t="shared" si="64"/>
        <v>0</v>
      </c>
      <c r="D21" s="28">
        <f t="shared" si="65"/>
        <v>0</v>
      </c>
      <c r="E21" s="12">
        <f t="shared" si="42"/>
      </c>
      <c r="F21" s="12">
        <f t="shared" si="43"/>
      </c>
      <c r="G21" s="16">
        <f t="shared" si="66"/>
        <v>0</v>
      </c>
      <c r="H21" s="12">
        <f t="shared" si="2"/>
      </c>
      <c r="I21" s="16"/>
      <c r="J21" s="16"/>
      <c r="K21" s="13"/>
      <c r="L21" s="12">
        <f t="shared" si="44"/>
      </c>
      <c r="M21" s="12">
        <f t="shared" si="45"/>
      </c>
      <c r="N21" s="16"/>
      <c r="O21" s="12">
        <f t="shared" si="3"/>
      </c>
      <c r="P21" s="13">
        <f aca="true" t="shared" si="68" ref="P21:P30">W21+AD21+AK21+AR21+AY21+BF21+BM21+BT21+CA21+CH21</f>
        <v>0</v>
      </c>
      <c r="Q21" s="13">
        <f aca="true" t="shared" si="69" ref="Q21:Q30">X21+AE21+AL21+AS21+AZ21+BG21+BN21+BU21+CB21+CI21</f>
        <v>0</v>
      </c>
      <c r="R21" s="13">
        <f aca="true" t="shared" si="70" ref="R21:R35">Y21+AF21+AM21+AT21+BA21+BH21+BO21+BV21+CC21+CJ21</f>
        <v>0</v>
      </c>
      <c r="S21" s="16"/>
      <c r="T21" s="12">
        <f>IF(P21&lt;=0,"",IF(S21/P21&gt;200,"св200",S21/P21*100))</f>
      </c>
      <c r="U21" s="16">
        <f aca="true" t="shared" si="71" ref="U21:U32">AB21+AI21+AP21+AW21+BD21+BK21+BR21+BY21+CF21+CM21</f>
        <v>0</v>
      </c>
      <c r="V21" s="12">
        <f t="shared" si="5"/>
      </c>
      <c r="W21" s="13"/>
      <c r="X21" s="13"/>
      <c r="Y21" s="13"/>
      <c r="Z21" s="12">
        <f t="shared" si="46"/>
      </c>
      <c r="AA21" s="12">
        <f t="shared" si="67"/>
      </c>
      <c r="AB21" s="16"/>
      <c r="AC21" s="12">
        <f t="shared" si="6"/>
      </c>
      <c r="AD21" s="13"/>
      <c r="AE21" s="13"/>
      <c r="AF21" s="13"/>
      <c r="AG21" s="12">
        <f t="shared" si="47"/>
      </c>
      <c r="AH21" s="12">
        <f t="shared" si="48"/>
      </c>
      <c r="AI21" s="16"/>
      <c r="AJ21" s="12">
        <f t="shared" si="7"/>
      </c>
      <c r="AK21" s="13"/>
      <c r="AL21" s="13"/>
      <c r="AM21" s="13"/>
      <c r="AN21" s="12">
        <f t="shared" si="49"/>
      </c>
      <c r="AO21" s="12">
        <f t="shared" si="23"/>
      </c>
      <c r="AP21" s="16"/>
      <c r="AQ21" s="12">
        <f t="shared" si="8"/>
      </c>
      <c r="AR21" s="13"/>
      <c r="AS21" s="13"/>
      <c r="AT21" s="13"/>
      <c r="AU21" s="18">
        <f>SUM(AU22:AU29)</f>
        <v>0</v>
      </c>
      <c r="AV21" s="12">
        <f t="shared" si="50"/>
      </c>
      <c r="AW21" s="16"/>
      <c r="AX21" s="12">
        <f t="shared" si="9"/>
      </c>
      <c r="AY21" s="13"/>
      <c r="AZ21" s="13"/>
      <c r="BA21" s="13"/>
      <c r="BB21" s="12">
        <f t="shared" si="51"/>
      </c>
      <c r="BC21" s="12">
        <f t="shared" si="52"/>
      </c>
      <c r="BD21" s="28"/>
      <c r="BE21" s="12">
        <f t="shared" si="10"/>
      </c>
      <c r="BF21" s="13"/>
      <c r="BG21" s="13"/>
      <c r="BH21" s="13"/>
      <c r="BI21" s="12">
        <f t="shared" si="53"/>
      </c>
      <c r="BJ21" s="12">
        <f t="shared" si="54"/>
      </c>
      <c r="BK21" s="16"/>
      <c r="BL21" s="12">
        <f t="shared" si="11"/>
      </c>
      <c r="BM21" s="13"/>
      <c r="BN21" s="13"/>
      <c r="BO21" s="13"/>
      <c r="BP21" s="12">
        <f t="shared" si="55"/>
      </c>
      <c r="BQ21" s="12">
        <f t="shared" si="56"/>
      </c>
      <c r="BR21" s="16"/>
      <c r="BS21" s="12">
        <f t="shared" si="12"/>
      </c>
      <c r="BT21" s="13"/>
      <c r="BU21" s="13"/>
      <c r="BV21" s="13"/>
      <c r="BW21" s="12">
        <f t="shared" si="57"/>
      </c>
      <c r="BX21" s="12">
        <f t="shared" si="58"/>
      </c>
      <c r="BY21" s="33"/>
      <c r="BZ21" s="12">
        <f t="shared" si="13"/>
      </c>
      <c r="CA21" s="13"/>
      <c r="CB21" s="13"/>
      <c r="CC21" s="13"/>
      <c r="CD21" s="12">
        <f t="shared" si="59"/>
      </c>
      <c r="CE21" s="12">
        <f t="shared" si="60"/>
      </c>
      <c r="CF21" s="16"/>
      <c r="CG21" s="12">
        <f t="shared" si="14"/>
      </c>
      <c r="CH21" s="13"/>
      <c r="CI21" s="13"/>
      <c r="CJ21" s="13"/>
      <c r="CK21" s="12">
        <f t="shared" si="61"/>
      </c>
      <c r="CL21" s="12">
        <f t="shared" si="62"/>
      </c>
      <c r="CM21" s="16"/>
      <c r="CN21" s="12">
        <f t="shared" si="15"/>
      </c>
    </row>
    <row r="22" spans="1:92" ht="21" customHeight="1" hidden="1">
      <c r="A22" s="14" t="s">
        <v>22</v>
      </c>
      <c r="B22" s="17">
        <f t="shared" si="63"/>
        <v>0</v>
      </c>
      <c r="C22" s="16">
        <f t="shared" si="64"/>
        <v>0</v>
      </c>
      <c r="D22" s="28">
        <f t="shared" si="65"/>
        <v>0</v>
      </c>
      <c r="E22" s="12">
        <f t="shared" si="42"/>
      </c>
      <c r="F22" s="12">
        <f t="shared" si="43"/>
      </c>
      <c r="G22" s="16">
        <f t="shared" si="66"/>
        <v>0</v>
      </c>
      <c r="H22" s="12">
        <f t="shared" si="2"/>
      </c>
      <c r="I22" s="16"/>
      <c r="J22" s="16"/>
      <c r="K22" s="13"/>
      <c r="L22" s="12">
        <f t="shared" si="44"/>
      </c>
      <c r="M22" s="12">
        <f t="shared" si="45"/>
      </c>
      <c r="N22" s="16"/>
      <c r="O22" s="12">
        <f t="shared" si="3"/>
      </c>
      <c r="P22" s="13">
        <f t="shared" si="68"/>
        <v>0</v>
      </c>
      <c r="Q22" s="13">
        <f t="shared" si="69"/>
        <v>0</v>
      </c>
      <c r="R22" s="13">
        <f t="shared" si="70"/>
        <v>0</v>
      </c>
      <c r="S22" s="16"/>
      <c r="T22" s="12">
        <f>IF(P22&lt;=0,"",IF(S22/P22&gt;200,"св200",S22/P22*100))</f>
      </c>
      <c r="U22" s="16">
        <f t="shared" si="71"/>
        <v>0</v>
      </c>
      <c r="V22" s="12">
        <f t="shared" si="5"/>
      </c>
      <c r="W22" s="13"/>
      <c r="X22" s="13"/>
      <c r="Y22" s="13"/>
      <c r="Z22" s="12">
        <f t="shared" si="46"/>
      </c>
      <c r="AA22" s="12">
        <f t="shared" si="67"/>
      </c>
      <c r="AB22" s="16"/>
      <c r="AC22" s="12">
        <f t="shared" si="6"/>
      </c>
      <c r="AD22" s="13"/>
      <c r="AE22" s="13"/>
      <c r="AF22" s="13"/>
      <c r="AG22" s="12">
        <f t="shared" si="47"/>
      </c>
      <c r="AH22" s="12">
        <f t="shared" si="48"/>
      </c>
      <c r="AI22" s="16"/>
      <c r="AJ22" s="12">
        <f t="shared" si="7"/>
      </c>
      <c r="AK22" s="13"/>
      <c r="AL22" s="13"/>
      <c r="AM22" s="13"/>
      <c r="AN22" s="12">
        <f t="shared" si="49"/>
      </c>
      <c r="AO22" s="18">
        <f>SUM(AO23:AO30)</f>
        <v>0</v>
      </c>
      <c r="AP22" s="16"/>
      <c r="AQ22" s="12">
        <f t="shared" si="8"/>
      </c>
      <c r="AR22" s="13"/>
      <c r="AS22" s="13"/>
      <c r="AT22" s="13"/>
      <c r="AU22" s="12">
        <f aca="true" t="shared" si="72" ref="AU22:AU30">IF(AR22&lt;=0,"",IF(AT22/AR22*100&gt;200,"св200",AT22/AR22*100))</f>
      </c>
      <c r="AV22" s="12">
        <f t="shared" si="50"/>
      </c>
      <c r="AW22" s="16"/>
      <c r="AX22" s="12">
        <f t="shared" si="9"/>
      </c>
      <c r="AY22" s="13"/>
      <c r="AZ22" s="13"/>
      <c r="BA22" s="13"/>
      <c r="BB22" s="12">
        <f t="shared" si="51"/>
      </c>
      <c r="BC22" s="12">
        <f t="shared" si="52"/>
      </c>
      <c r="BD22" s="28"/>
      <c r="BE22" s="12">
        <f t="shared" si="10"/>
      </c>
      <c r="BF22" s="13"/>
      <c r="BG22" s="13"/>
      <c r="BH22" s="18"/>
      <c r="BI22" s="12">
        <f t="shared" si="53"/>
      </c>
      <c r="BJ22" s="12">
        <f t="shared" si="54"/>
      </c>
      <c r="BK22" s="16"/>
      <c r="BL22" s="12">
        <f t="shared" si="11"/>
      </c>
      <c r="BM22" s="13"/>
      <c r="BN22" s="13"/>
      <c r="BO22" s="13"/>
      <c r="BP22" s="12">
        <f t="shared" si="55"/>
      </c>
      <c r="BQ22" s="12">
        <f t="shared" si="56"/>
      </c>
      <c r="BR22" s="16"/>
      <c r="BS22" s="12">
        <f t="shared" si="12"/>
      </c>
      <c r="BT22" s="13"/>
      <c r="BU22" s="13"/>
      <c r="BV22" s="13"/>
      <c r="BW22" s="12">
        <f t="shared" si="57"/>
      </c>
      <c r="BX22" s="12">
        <f t="shared" si="58"/>
      </c>
      <c r="BY22" s="33"/>
      <c r="BZ22" s="12">
        <f t="shared" si="13"/>
      </c>
      <c r="CA22" s="13"/>
      <c r="CB22" s="13"/>
      <c r="CC22" s="13"/>
      <c r="CD22" s="12">
        <f t="shared" si="59"/>
      </c>
      <c r="CE22" s="12">
        <f t="shared" si="60"/>
      </c>
      <c r="CF22" s="16"/>
      <c r="CG22" s="12">
        <f t="shared" si="14"/>
      </c>
      <c r="CH22" s="13"/>
      <c r="CI22" s="13"/>
      <c r="CJ22" s="13"/>
      <c r="CK22" s="12">
        <f t="shared" si="61"/>
      </c>
      <c r="CL22" s="12">
        <f t="shared" si="62"/>
      </c>
      <c r="CM22" s="16"/>
      <c r="CN22" s="12">
        <f t="shared" si="15"/>
      </c>
    </row>
    <row r="23" spans="1:92" s="36" customFormat="1" ht="81.75" customHeight="1">
      <c r="A23" s="57" t="s">
        <v>55</v>
      </c>
      <c r="B23" s="46">
        <f t="shared" si="63"/>
        <v>4086</v>
      </c>
      <c r="C23" s="53">
        <f t="shared" si="64"/>
        <v>4670</v>
      </c>
      <c r="D23" s="54">
        <f t="shared" si="65"/>
        <v>604.47</v>
      </c>
      <c r="E23" s="50">
        <f t="shared" si="42"/>
        <v>14.793685756240823</v>
      </c>
      <c r="F23" s="50">
        <f t="shared" si="43"/>
        <v>12.943683083511779</v>
      </c>
      <c r="G23" s="53">
        <f t="shared" si="66"/>
        <v>1889.21</v>
      </c>
      <c r="H23" s="12">
        <f t="shared" si="2"/>
        <v>31.995913635858376</v>
      </c>
      <c r="I23" s="53">
        <v>2896</v>
      </c>
      <c r="J23" s="53">
        <v>3480</v>
      </c>
      <c r="K23" s="41">
        <v>486.38</v>
      </c>
      <c r="L23" s="50">
        <f t="shared" si="44"/>
        <v>16.79488950276243</v>
      </c>
      <c r="M23" s="50">
        <f t="shared" si="45"/>
        <v>13.976436781609195</v>
      </c>
      <c r="N23" s="54">
        <v>944.61</v>
      </c>
      <c r="O23" s="12">
        <f t="shared" si="3"/>
        <v>51.49003292364044</v>
      </c>
      <c r="P23" s="41">
        <f t="shared" si="68"/>
        <v>1190</v>
      </c>
      <c r="Q23" s="41">
        <f t="shared" si="69"/>
        <v>1190</v>
      </c>
      <c r="R23" s="41">
        <f t="shared" si="70"/>
        <v>118.09</v>
      </c>
      <c r="S23" s="50">
        <f>IF(P23&lt;=0,"",IF(R23/P23&gt;200,"св200",R23/P23*100))</f>
        <v>9.923529411764706</v>
      </c>
      <c r="T23" s="50">
        <f>IF(Q23&lt;=0,"",IF(R23/Q23&gt;200,"св200",R23/Q23*100))</f>
        <v>9.923529411764706</v>
      </c>
      <c r="U23" s="53">
        <f t="shared" si="71"/>
        <v>944.5999999999999</v>
      </c>
      <c r="V23" s="12">
        <f t="shared" si="5"/>
        <v>12.501587973745501</v>
      </c>
      <c r="W23" s="41">
        <v>1190</v>
      </c>
      <c r="X23" s="41">
        <v>1190</v>
      </c>
      <c r="Y23" s="47">
        <v>118.09</v>
      </c>
      <c r="Z23" s="50">
        <f t="shared" si="46"/>
        <v>9.923529411764706</v>
      </c>
      <c r="AA23" s="50">
        <f t="shared" si="67"/>
        <v>9.923529411764706</v>
      </c>
      <c r="AB23" s="54">
        <v>611.38</v>
      </c>
      <c r="AC23" s="12">
        <f t="shared" si="6"/>
        <v>19.315319441264027</v>
      </c>
      <c r="AD23" s="41">
        <v>0</v>
      </c>
      <c r="AE23" s="41">
        <v>0</v>
      </c>
      <c r="AF23" s="41">
        <v>0</v>
      </c>
      <c r="AG23" s="50">
        <f t="shared" si="47"/>
      </c>
      <c r="AH23" s="50">
        <f t="shared" si="48"/>
      </c>
      <c r="AI23" s="54">
        <v>9.25</v>
      </c>
      <c r="AJ23" s="12">
        <f t="shared" si="7"/>
      </c>
      <c r="AK23" s="41">
        <v>0</v>
      </c>
      <c r="AL23" s="41">
        <v>0</v>
      </c>
      <c r="AM23" s="41">
        <v>0</v>
      </c>
      <c r="AN23" s="50">
        <f t="shared" si="49"/>
      </c>
      <c r="AO23" s="50">
        <f aca="true" t="shared" si="73" ref="AO23:AO30">IF(AL23&lt;=0,"",IF(AM23/AL23*100&gt;200,"св200",AM23/AL23*100))</f>
      </c>
      <c r="AP23" s="54">
        <v>170.53</v>
      </c>
      <c r="AQ23" s="12">
        <f t="shared" si="8"/>
      </c>
      <c r="AR23" s="41">
        <v>0</v>
      </c>
      <c r="AS23" s="41">
        <v>0</v>
      </c>
      <c r="AT23" s="41">
        <v>0</v>
      </c>
      <c r="AU23" s="50">
        <f t="shared" si="72"/>
      </c>
      <c r="AV23" s="50">
        <f t="shared" si="50"/>
      </c>
      <c r="AW23" s="54">
        <v>7.16</v>
      </c>
      <c r="AX23" s="12">
        <f t="shared" si="9"/>
      </c>
      <c r="AY23" s="41">
        <v>0</v>
      </c>
      <c r="AZ23" s="41">
        <v>0</v>
      </c>
      <c r="BA23" s="41">
        <v>0</v>
      </c>
      <c r="BB23" s="50">
        <f t="shared" si="51"/>
      </c>
      <c r="BC23" s="50">
        <f t="shared" si="52"/>
      </c>
      <c r="BD23" s="54">
        <v>1.7</v>
      </c>
      <c r="BE23" s="12">
        <f t="shared" si="10"/>
      </c>
      <c r="BF23" s="41">
        <v>0</v>
      </c>
      <c r="BG23" s="41">
        <v>0</v>
      </c>
      <c r="BH23" s="41">
        <v>0</v>
      </c>
      <c r="BI23" s="50">
        <f t="shared" si="53"/>
      </c>
      <c r="BJ23" s="50">
        <f t="shared" si="54"/>
      </c>
      <c r="BK23" s="54">
        <v>2.05</v>
      </c>
      <c r="BL23" s="12">
        <f t="shared" si="11"/>
      </c>
      <c r="BM23" s="41">
        <v>0</v>
      </c>
      <c r="BN23" s="41">
        <v>0</v>
      </c>
      <c r="BO23" s="41">
        <v>0</v>
      </c>
      <c r="BP23" s="50">
        <f t="shared" si="55"/>
      </c>
      <c r="BQ23" s="50">
        <f t="shared" si="56"/>
      </c>
      <c r="BR23" s="53">
        <v>11.1</v>
      </c>
      <c r="BS23" s="12">
        <f t="shared" si="12"/>
      </c>
      <c r="BT23" s="41">
        <v>0</v>
      </c>
      <c r="BU23" s="41">
        <v>0</v>
      </c>
      <c r="BV23" s="41">
        <v>0</v>
      </c>
      <c r="BW23" s="50">
        <f t="shared" si="57"/>
      </c>
      <c r="BX23" s="50">
        <f t="shared" si="58"/>
      </c>
      <c r="BY23" s="55">
        <v>51.93</v>
      </c>
      <c r="BZ23" s="12">
        <f t="shared" si="13"/>
      </c>
      <c r="CA23" s="41">
        <v>0</v>
      </c>
      <c r="CB23" s="41">
        <v>0</v>
      </c>
      <c r="CC23" s="41">
        <v>0</v>
      </c>
      <c r="CD23" s="50">
        <f t="shared" si="59"/>
      </c>
      <c r="CE23" s="50">
        <f t="shared" si="60"/>
      </c>
      <c r="CF23" s="54">
        <v>21.44</v>
      </c>
      <c r="CG23" s="12">
        <f t="shared" si="14"/>
      </c>
      <c r="CH23" s="41">
        <v>0</v>
      </c>
      <c r="CI23" s="41">
        <v>0</v>
      </c>
      <c r="CJ23" s="41">
        <v>0</v>
      </c>
      <c r="CK23" s="50">
        <f t="shared" si="61"/>
      </c>
      <c r="CL23" s="50">
        <f t="shared" si="62"/>
      </c>
      <c r="CM23" s="54">
        <v>58.06</v>
      </c>
      <c r="CN23" s="12">
        <f t="shared" si="15"/>
      </c>
    </row>
    <row r="24" spans="1:92" ht="37.5" customHeight="1" hidden="1">
      <c r="A24" s="14" t="s">
        <v>56</v>
      </c>
      <c r="B24" s="17">
        <f t="shared" si="63"/>
        <v>0</v>
      </c>
      <c r="C24" s="13">
        <f t="shared" si="64"/>
        <v>0</v>
      </c>
      <c r="D24" s="29">
        <f t="shared" si="65"/>
        <v>0</v>
      </c>
      <c r="E24" s="12">
        <f t="shared" si="42"/>
      </c>
      <c r="F24" s="12">
        <f t="shared" si="43"/>
      </c>
      <c r="G24" s="13">
        <f t="shared" si="66"/>
        <v>0</v>
      </c>
      <c r="H24" s="12">
        <f t="shared" si="2"/>
      </c>
      <c r="I24" s="13"/>
      <c r="J24" s="13"/>
      <c r="K24" s="13"/>
      <c r="L24" s="12">
        <f t="shared" si="44"/>
      </c>
      <c r="M24" s="12">
        <f t="shared" si="45"/>
      </c>
      <c r="N24" s="13"/>
      <c r="O24" s="12">
        <f t="shared" si="3"/>
      </c>
      <c r="P24" s="13">
        <f t="shared" si="68"/>
        <v>0</v>
      </c>
      <c r="Q24" s="13">
        <f t="shared" si="69"/>
        <v>0</v>
      </c>
      <c r="R24" s="13">
        <f t="shared" si="70"/>
        <v>0</v>
      </c>
      <c r="S24" s="13"/>
      <c r="T24" s="12">
        <f aca="true" t="shared" si="74" ref="T24:T32">IF(P24&lt;=0,"",IF(S24/P24&gt;200,"св200",S24/P24*100))</f>
      </c>
      <c r="U24" s="13">
        <f t="shared" si="71"/>
        <v>0</v>
      </c>
      <c r="V24" s="12">
        <f t="shared" si="5"/>
      </c>
      <c r="W24" s="13"/>
      <c r="X24" s="13"/>
      <c r="Y24" s="13"/>
      <c r="Z24" s="12">
        <f t="shared" si="46"/>
      </c>
      <c r="AA24" s="12">
        <f t="shared" si="67"/>
      </c>
      <c r="AB24" s="13"/>
      <c r="AC24" s="12">
        <f t="shared" si="6"/>
      </c>
      <c r="AD24" s="13"/>
      <c r="AE24" s="13"/>
      <c r="AF24" s="13"/>
      <c r="AG24" s="12">
        <f t="shared" si="47"/>
      </c>
      <c r="AH24" s="12">
        <f t="shared" si="48"/>
      </c>
      <c r="AI24" s="13"/>
      <c r="AJ24" s="12">
        <f t="shared" si="7"/>
      </c>
      <c r="AK24" s="13"/>
      <c r="AL24" s="13"/>
      <c r="AM24" s="13"/>
      <c r="AN24" s="12">
        <f t="shared" si="49"/>
      </c>
      <c r="AO24" s="12">
        <f t="shared" si="73"/>
      </c>
      <c r="AP24" s="13"/>
      <c r="AQ24" s="12">
        <f t="shared" si="8"/>
      </c>
      <c r="AR24" s="13"/>
      <c r="AS24" s="13"/>
      <c r="AT24" s="13"/>
      <c r="AU24" s="12">
        <f t="shared" si="72"/>
      </c>
      <c r="AV24" s="12">
        <f t="shared" si="50"/>
      </c>
      <c r="AW24" s="13"/>
      <c r="AX24" s="12">
        <f t="shared" si="9"/>
      </c>
      <c r="AY24" s="13"/>
      <c r="AZ24" s="13"/>
      <c r="BA24" s="13"/>
      <c r="BB24" s="12">
        <f t="shared" si="51"/>
      </c>
      <c r="BC24" s="12">
        <f t="shared" si="52"/>
      </c>
      <c r="BD24" s="13"/>
      <c r="BE24" s="12">
        <f t="shared" si="10"/>
      </c>
      <c r="BF24" s="13"/>
      <c r="BG24" s="13"/>
      <c r="BH24" s="13"/>
      <c r="BI24" s="12">
        <f t="shared" si="53"/>
      </c>
      <c r="BJ24" s="12">
        <f t="shared" si="54"/>
      </c>
      <c r="BK24" s="13"/>
      <c r="BL24" s="12">
        <f t="shared" si="11"/>
      </c>
      <c r="BM24" s="13"/>
      <c r="BN24" s="13"/>
      <c r="BO24" s="13"/>
      <c r="BP24" s="12">
        <f t="shared" si="55"/>
      </c>
      <c r="BQ24" s="12">
        <f t="shared" si="56"/>
      </c>
      <c r="BR24" s="13"/>
      <c r="BS24" s="12">
        <f t="shared" si="12"/>
      </c>
      <c r="BT24" s="13"/>
      <c r="BU24" s="13"/>
      <c r="BV24" s="13"/>
      <c r="BW24" s="12">
        <f t="shared" si="57"/>
      </c>
      <c r="BX24" s="12">
        <f t="shared" si="58"/>
      </c>
      <c r="BY24" s="37"/>
      <c r="BZ24" s="12">
        <f t="shared" si="13"/>
      </c>
      <c r="CA24" s="13"/>
      <c r="CB24" s="13"/>
      <c r="CC24" s="13"/>
      <c r="CD24" s="12">
        <f t="shared" si="59"/>
      </c>
      <c r="CE24" s="12">
        <f t="shared" si="60"/>
      </c>
      <c r="CF24" s="13"/>
      <c r="CG24" s="12">
        <f t="shared" si="14"/>
      </c>
      <c r="CH24" s="13"/>
      <c r="CI24" s="13"/>
      <c r="CJ24" s="13"/>
      <c r="CK24" s="12">
        <f t="shared" si="61"/>
      </c>
      <c r="CL24" s="12">
        <f t="shared" si="62"/>
      </c>
      <c r="CM24" s="13"/>
      <c r="CN24" s="12">
        <f t="shared" si="15"/>
      </c>
    </row>
    <row r="25" spans="1:92" ht="78.75" customHeight="1">
      <c r="A25" s="14" t="s">
        <v>25</v>
      </c>
      <c r="B25" s="17">
        <f t="shared" si="63"/>
        <v>118</v>
      </c>
      <c r="C25" s="13">
        <f t="shared" si="64"/>
        <v>437</v>
      </c>
      <c r="D25" s="29">
        <f t="shared" si="65"/>
        <v>344.78</v>
      </c>
      <c r="E25" s="12" t="str">
        <f t="shared" si="42"/>
        <v>св200</v>
      </c>
      <c r="F25" s="12">
        <f t="shared" si="43"/>
        <v>78.89702517162472</v>
      </c>
      <c r="G25" s="16">
        <f t="shared" si="66"/>
        <v>43.59</v>
      </c>
      <c r="H25" s="12" t="str">
        <f t="shared" si="2"/>
        <v>св200</v>
      </c>
      <c r="I25" s="13">
        <v>100</v>
      </c>
      <c r="J25" s="13">
        <v>400</v>
      </c>
      <c r="K25" s="13">
        <v>319.78</v>
      </c>
      <c r="L25" s="12" t="str">
        <f t="shared" si="44"/>
        <v>св200</v>
      </c>
      <c r="M25" s="12">
        <f t="shared" si="45"/>
        <v>79.945</v>
      </c>
      <c r="N25" s="13">
        <v>33.79</v>
      </c>
      <c r="O25" s="12" t="str">
        <f t="shared" si="3"/>
        <v>св200</v>
      </c>
      <c r="P25" s="13">
        <f t="shared" si="68"/>
        <v>18</v>
      </c>
      <c r="Q25" s="13">
        <f t="shared" si="69"/>
        <v>37</v>
      </c>
      <c r="R25" s="13">
        <f t="shared" si="70"/>
        <v>25</v>
      </c>
      <c r="S25" s="13"/>
      <c r="T25" s="12">
        <f t="shared" si="74"/>
        <v>0</v>
      </c>
      <c r="U25" s="16">
        <f t="shared" si="71"/>
        <v>9.8</v>
      </c>
      <c r="V25" s="12" t="str">
        <f t="shared" si="5"/>
        <v>св200</v>
      </c>
      <c r="W25" s="13"/>
      <c r="X25" s="13"/>
      <c r="Y25" s="13"/>
      <c r="Z25" s="12">
        <f t="shared" si="46"/>
      </c>
      <c r="AA25" s="12">
        <f t="shared" si="67"/>
      </c>
      <c r="AB25" s="13"/>
      <c r="AC25" s="12">
        <f t="shared" si="6"/>
      </c>
      <c r="AD25" s="13">
        <v>0</v>
      </c>
      <c r="AE25" s="13">
        <v>0</v>
      </c>
      <c r="AF25" s="37">
        <v>25</v>
      </c>
      <c r="AG25" s="12">
        <f t="shared" si="47"/>
      </c>
      <c r="AH25" s="12">
        <f t="shared" si="48"/>
      </c>
      <c r="AI25" s="13">
        <v>0</v>
      </c>
      <c r="AJ25" s="12" t="e">
        <f t="shared" si="7"/>
        <v>#DIV/0!</v>
      </c>
      <c r="AK25" s="13">
        <v>0</v>
      </c>
      <c r="AL25" s="13">
        <v>24</v>
      </c>
      <c r="AM25" s="13">
        <v>0</v>
      </c>
      <c r="AN25" s="12">
        <f t="shared" si="49"/>
      </c>
      <c r="AO25" s="12">
        <f t="shared" si="73"/>
        <v>0</v>
      </c>
      <c r="AP25" s="13">
        <v>0</v>
      </c>
      <c r="AQ25" s="12">
        <f t="shared" si="8"/>
      </c>
      <c r="AR25" s="13">
        <v>0</v>
      </c>
      <c r="AS25" s="13">
        <v>0</v>
      </c>
      <c r="AT25" s="13">
        <v>0</v>
      </c>
      <c r="AU25" s="12">
        <f t="shared" si="72"/>
      </c>
      <c r="AV25" s="12">
        <f t="shared" si="50"/>
      </c>
      <c r="AW25" s="13">
        <v>0</v>
      </c>
      <c r="AX25" s="12">
        <f t="shared" si="9"/>
      </c>
      <c r="AY25" s="13">
        <v>0</v>
      </c>
      <c r="AZ25" s="13">
        <v>0</v>
      </c>
      <c r="BA25" s="13">
        <v>0</v>
      </c>
      <c r="BB25" s="12">
        <f t="shared" si="51"/>
      </c>
      <c r="BC25" s="12">
        <f t="shared" si="52"/>
      </c>
      <c r="BD25" s="13"/>
      <c r="BE25" s="12">
        <f t="shared" si="10"/>
      </c>
      <c r="BF25" s="13"/>
      <c r="BG25" s="13"/>
      <c r="BH25" s="13"/>
      <c r="BI25" s="12">
        <f t="shared" si="53"/>
      </c>
      <c r="BJ25" s="12">
        <f t="shared" si="54"/>
      </c>
      <c r="BK25" s="13">
        <v>0</v>
      </c>
      <c r="BL25" s="12">
        <f t="shared" si="11"/>
      </c>
      <c r="BM25" s="13"/>
      <c r="BN25" s="13"/>
      <c r="BO25" s="13"/>
      <c r="BP25" s="12">
        <f t="shared" si="55"/>
      </c>
      <c r="BQ25" s="12">
        <f t="shared" si="56"/>
      </c>
      <c r="BR25" s="13"/>
      <c r="BS25" s="12">
        <f t="shared" si="12"/>
      </c>
      <c r="BT25" s="13">
        <v>18</v>
      </c>
      <c r="BU25" s="13">
        <v>13</v>
      </c>
      <c r="BV25" s="13">
        <v>0</v>
      </c>
      <c r="BW25" s="12">
        <f t="shared" si="57"/>
        <v>0</v>
      </c>
      <c r="BX25" s="12">
        <f t="shared" si="58"/>
        <v>0</v>
      </c>
      <c r="BY25" s="37">
        <v>9.8</v>
      </c>
      <c r="BZ25" s="12">
        <f t="shared" si="13"/>
      </c>
      <c r="CA25" s="13"/>
      <c r="CB25" s="13"/>
      <c r="CC25" s="13"/>
      <c r="CD25" s="12">
        <f t="shared" si="59"/>
      </c>
      <c r="CE25" s="12">
        <f t="shared" si="60"/>
      </c>
      <c r="CF25" s="13">
        <v>0</v>
      </c>
      <c r="CG25" s="12">
        <f t="shared" si="14"/>
      </c>
      <c r="CH25" s="13"/>
      <c r="CI25" s="13"/>
      <c r="CJ25" s="13"/>
      <c r="CK25" s="12">
        <f t="shared" si="61"/>
      </c>
      <c r="CL25" s="12">
        <f t="shared" si="62"/>
      </c>
      <c r="CM25" s="13"/>
      <c r="CN25" s="12">
        <f t="shared" si="15"/>
      </c>
    </row>
    <row r="26" spans="1:92" ht="40.5" customHeight="1">
      <c r="A26" s="19" t="s">
        <v>26</v>
      </c>
      <c r="B26" s="13">
        <f t="shared" si="63"/>
        <v>100</v>
      </c>
      <c r="C26" s="13">
        <f t="shared" si="64"/>
        <v>100</v>
      </c>
      <c r="D26" s="29">
        <f t="shared" si="65"/>
        <v>0</v>
      </c>
      <c r="E26" s="12">
        <f t="shared" si="42"/>
        <v>0</v>
      </c>
      <c r="F26" s="12">
        <f t="shared" si="43"/>
        <v>0</v>
      </c>
      <c r="G26" s="13">
        <f t="shared" si="66"/>
        <v>0</v>
      </c>
      <c r="H26" s="12">
        <f t="shared" si="2"/>
      </c>
      <c r="I26" s="13">
        <v>100</v>
      </c>
      <c r="J26" s="16">
        <v>100</v>
      </c>
      <c r="K26" s="13">
        <v>0</v>
      </c>
      <c r="L26" s="12">
        <f t="shared" si="44"/>
        <v>0</v>
      </c>
      <c r="M26" s="12">
        <f t="shared" si="45"/>
        <v>0</v>
      </c>
      <c r="N26" s="13"/>
      <c r="O26" s="12">
        <f t="shared" si="3"/>
      </c>
      <c r="P26" s="13">
        <f t="shared" si="68"/>
        <v>0</v>
      </c>
      <c r="Q26" s="13">
        <f t="shared" si="69"/>
        <v>0</v>
      </c>
      <c r="R26" s="23">
        <f t="shared" si="70"/>
        <v>0</v>
      </c>
      <c r="S26" s="13"/>
      <c r="T26" s="12">
        <f t="shared" si="74"/>
      </c>
      <c r="U26" s="13">
        <f t="shared" si="71"/>
        <v>0</v>
      </c>
      <c r="V26" s="12">
        <f t="shared" si="5"/>
      </c>
      <c r="W26" s="13"/>
      <c r="X26" s="13"/>
      <c r="Y26" s="13"/>
      <c r="Z26" s="12">
        <f t="shared" si="46"/>
      </c>
      <c r="AA26" s="12">
        <f t="shared" si="67"/>
      </c>
      <c r="AB26" s="13"/>
      <c r="AC26" s="12">
        <f t="shared" si="6"/>
      </c>
      <c r="AD26" s="13"/>
      <c r="AE26" s="13"/>
      <c r="AF26" s="12"/>
      <c r="AG26" s="12">
        <f t="shared" si="47"/>
      </c>
      <c r="AH26" s="12">
        <f t="shared" si="48"/>
      </c>
      <c r="AI26" s="13"/>
      <c r="AJ26" s="12">
        <f t="shared" si="7"/>
      </c>
      <c r="AK26" s="13"/>
      <c r="AL26" s="13"/>
      <c r="AM26" s="13"/>
      <c r="AN26" s="12">
        <f t="shared" si="49"/>
      </c>
      <c r="AO26" s="12">
        <f t="shared" si="73"/>
      </c>
      <c r="AP26" s="13"/>
      <c r="AQ26" s="12">
        <f t="shared" si="8"/>
      </c>
      <c r="AR26" s="13"/>
      <c r="AS26" s="13"/>
      <c r="AT26" s="13"/>
      <c r="AU26" s="12">
        <f t="shared" si="72"/>
      </c>
      <c r="AV26" s="12">
        <f t="shared" si="50"/>
      </c>
      <c r="AW26" s="13"/>
      <c r="AX26" s="12">
        <f t="shared" si="9"/>
      </c>
      <c r="AY26" s="13"/>
      <c r="AZ26" s="13"/>
      <c r="BA26" s="13"/>
      <c r="BB26" s="12">
        <f t="shared" si="51"/>
      </c>
      <c r="BC26" s="12">
        <f t="shared" si="52"/>
      </c>
      <c r="BD26" s="13"/>
      <c r="BE26" s="12">
        <f t="shared" si="10"/>
      </c>
      <c r="BF26" s="13"/>
      <c r="BG26" s="13"/>
      <c r="BH26" s="13"/>
      <c r="BI26" s="12">
        <f t="shared" si="53"/>
      </c>
      <c r="BJ26" s="12">
        <f t="shared" si="54"/>
      </c>
      <c r="BK26" s="13"/>
      <c r="BL26" s="12">
        <f t="shared" si="11"/>
      </c>
      <c r="BM26" s="13"/>
      <c r="BN26" s="13"/>
      <c r="BO26" s="13"/>
      <c r="BP26" s="12">
        <f t="shared" si="55"/>
      </c>
      <c r="BQ26" s="12">
        <f t="shared" si="56"/>
      </c>
      <c r="BR26" s="13"/>
      <c r="BS26" s="12">
        <f t="shared" si="12"/>
      </c>
      <c r="BT26" s="13"/>
      <c r="BU26" s="13"/>
      <c r="BV26" s="13"/>
      <c r="BW26" s="12">
        <f t="shared" si="57"/>
      </c>
      <c r="BX26" s="12">
        <f t="shared" si="58"/>
      </c>
      <c r="BY26" s="37"/>
      <c r="BZ26" s="12">
        <f t="shared" si="13"/>
      </c>
      <c r="CA26" s="13"/>
      <c r="CB26" s="13"/>
      <c r="CC26" s="13"/>
      <c r="CD26" s="12">
        <f t="shared" si="59"/>
      </c>
      <c r="CE26" s="12">
        <f t="shared" si="60"/>
      </c>
      <c r="CF26" s="13"/>
      <c r="CG26" s="12">
        <f t="shared" si="14"/>
      </c>
      <c r="CH26" s="13"/>
      <c r="CI26" s="13"/>
      <c r="CJ26" s="13"/>
      <c r="CK26" s="12">
        <f t="shared" si="61"/>
      </c>
      <c r="CL26" s="12">
        <f t="shared" si="62"/>
      </c>
      <c r="CM26" s="13"/>
      <c r="CN26" s="12">
        <f t="shared" si="15"/>
      </c>
    </row>
    <row r="27" spans="1:92" ht="52.5" customHeight="1">
      <c r="A27" s="19" t="s">
        <v>27</v>
      </c>
      <c r="B27" s="13">
        <f t="shared" si="63"/>
        <v>7</v>
      </c>
      <c r="C27" s="13">
        <f t="shared" si="64"/>
        <v>55</v>
      </c>
      <c r="D27" s="29">
        <f t="shared" si="65"/>
        <v>0</v>
      </c>
      <c r="E27" s="12">
        <f t="shared" si="42"/>
        <v>0</v>
      </c>
      <c r="F27" s="12">
        <f t="shared" si="43"/>
        <v>0</v>
      </c>
      <c r="G27" s="13">
        <f t="shared" si="66"/>
        <v>0</v>
      </c>
      <c r="H27" s="12">
        <f t="shared" si="2"/>
      </c>
      <c r="I27" s="13"/>
      <c r="J27" s="13"/>
      <c r="K27" s="13"/>
      <c r="L27" s="12">
        <f t="shared" si="44"/>
      </c>
      <c r="M27" s="12">
        <f t="shared" si="45"/>
      </c>
      <c r="N27" s="13"/>
      <c r="O27" s="12">
        <f t="shared" si="3"/>
      </c>
      <c r="P27" s="13">
        <f t="shared" si="68"/>
        <v>7</v>
      </c>
      <c r="Q27" s="13">
        <f t="shared" si="69"/>
        <v>55</v>
      </c>
      <c r="R27" s="13">
        <f t="shared" si="70"/>
        <v>0</v>
      </c>
      <c r="S27" s="13"/>
      <c r="T27" s="12">
        <f t="shared" si="74"/>
        <v>0</v>
      </c>
      <c r="U27" s="13">
        <f t="shared" si="71"/>
        <v>0</v>
      </c>
      <c r="V27" s="12">
        <f t="shared" si="5"/>
      </c>
      <c r="W27" s="13"/>
      <c r="X27" s="13"/>
      <c r="Y27" s="13"/>
      <c r="Z27" s="12">
        <f t="shared" si="46"/>
      </c>
      <c r="AA27" s="12">
        <f t="shared" si="67"/>
      </c>
      <c r="AB27" s="13"/>
      <c r="AC27" s="12">
        <f t="shared" si="6"/>
      </c>
      <c r="AD27" s="13">
        <v>7</v>
      </c>
      <c r="AE27" s="13">
        <v>55</v>
      </c>
      <c r="AF27" s="29">
        <f>SUM(AF28:AF35)</f>
        <v>0</v>
      </c>
      <c r="AG27" s="12">
        <f t="shared" si="47"/>
        <v>0</v>
      </c>
      <c r="AH27" s="12">
        <f t="shared" si="48"/>
        <v>0</v>
      </c>
      <c r="AI27" s="13"/>
      <c r="AJ27" s="12">
        <f t="shared" si="7"/>
      </c>
      <c r="AK27" s="13"/>
      <c r="AL27" s="13"/>
      <c r="AM27" s="13"/>
      <c r="AN27" s="12">
        <f t="shared" si="49"/>
      </c>
      <c r="AO27" s="12">
        <f t="shared" si="73"/>
      </c>
      <c r="AP27" s="13"/>
      <c r="AQ27" s="12">
        <f t="shared" si="8"/>
      </c>
      <c r="AR27" s="13"/>
      <c r="AS27" s="13"/>
      <c r="AT27" s="13"/>
      <c r="AU27" s="12">
        <f t="shared" si="72"/>
      </c>
      <c r="AV27" s="12">
        <f t="shared" si="50"/>
      </c>
      <c r="AW27" s="13"/>
      <c r="AX27" s="12">
        <f t="shared" si="9"/>
      </c>
      <c r="AY27" s="13"/>
      <c r="AZ27" s="13"/>
      <c r="BA27" s="13"/>
      <c r="BB27" s="12">
        <f t="shared" si="51"/>
      </c>
      <c r="BC27" s="12">
        <f t="shared" si="52"/>
      </c>
      <c r="BD27" s="5"/>
      <c r="BE27" s="12">
        <f t="shared" si="10"/>
      </c>
      <c r="BF27" s="13"/>
      <c r="BG27" s="13"/>
      <c r="BH27" s="13"/>
      <c r="BI27" s="12">
        <f t="shared" si="53"/>
      </c>
      <c r="BJ27" s="12">
        <f t="shared" si="54"/>
      </c>
      <c r="BK27" s="13"/>
      <c r="BL27" s="12">
        <f t="shared" si="11"/>
      </c>
      <c r="BM27" s="13"/>
      <c r="BN27" s="13"/>
      <c r="BO27" s="13"/>
      <c r="BP27" s="12">
        <f t="shared" si="55"/>
      </c>
      <c r="BQ27" s="12">
        <f t="shared" si="56"/>
      </c>
      <c r="BR27" s="13"/>
      <c r="BS27" s="12">
        <f t="shared" si="12"/>
      </c>
      <c r="BT27" s="13"/>
      <c r="BU27" s="13"/>
      <c r="BV27" s="13"/>
      <c r="BW27" s="12">
        <f t="shared" si="57"/>
      </c>
      <c r="BX27" s="12">
        <f t="shared" si="58"/>
      </c>
      <c r="BY27" s="37"/>
      <c r="BZ27" s="12">
        <f t="shared" si="13"/>
      </c>
      <c r="CA27" s="13"/>
      <c r="CB27" s="13"/>
      <c r="CC27" s="13"/>
      <c r="CD27" s="12">
        <f t="shared" si="59"/>
      </c>
      <c r="CE27" s="12">
        <f t="shared" si="60"/>
      </c>
      <c r="CF27" s="13"/>
      <c r="CG27" s="12">
        <f t="shared" si="14"/>
      </c>
      <c r="CH27" s="13"/>
      <c r="CI27" s="13"/>
      <c r="CJ27" s="13"/>
      <c r="CK27" s="12">
        <f t="shared" si="61"/>
      </c>
      <c r="CL27" s="12">
        <f t="shared" si="62"/>
      </c>
      <c r="CM27" s="13"/>
      <c r="CN27" s="12">
        <f t="shared" si="15"/>
      </c>
    </row>
    <row r="28" spans="1:92" ht="26.25">
      <c r="A28" s="15" t="s">
        <v>28</v>
      </c>
      <c r="B28" s="16">
        <f t="shared" si="63"/>
        <v>588</v>
      </c>
      <c r="C28" s="13">
        <f t="shared" si="64"/>
        <v>660</v>
      </c>
      <c r="D28" s="29">
        <f t="shared" si="65"/>
        <v>271.99</v>
      </c>
      <c r="E28" s="12">
        <f t="shared" si="42"/>
        <v>46.256802721088434</v>
      </c>
      <c r="F28" s="12">
        <f t="shared" si="43"/>
        <v>41.21060606060606</v>
      </c>
      <c r="G28" s="13">
        <f t="shared" si="66"/>
        <v>295.27</v>
      </c>
      <c r="H28" s="12">
        <f t="shared" si="2"/>
        <v>92.11569072374438</v>
      </c>
      <c r="I28" s="13">
        <v>588</v>
      </c>
      <c r="J28" s="13">
        <v>660</v>
      </c>
      <c r="K28" s="13">
        <v>271.99</v>
      </c>
      <c r="L28" s="12">
        <f t="shared" si="44"/>
        <v>46.256802721088434</v>
      </c>
      <c r="M28" s="12">
        <f t="shared" si="45"/>
        <v>41.21060606060606</v>
      </c>
      <c r="N28" s="13">
        <v>295.27</v>
      </c>
      <c r="O28" s="12">
        <f t="shared" si="3"/>
        <v>92.11569072374438</v>
      </c>
      <c r="P28" s="13">
        <f t="shared" si="68"/>
        <v>0</v>
      </c>
      <c r="Q28" s="13">
        <f t="shared" si="69"/>
        <v>0</v>
      </c>
      <c r="R28" s="13">
        <f t="shared" si="70"/>
        <v>0</v>
      </c>
      <c r="S28" s="13"/>
      <c r="T28" s="12">
        <f t="shared" si="74"/>
      </c>
      <c r="U28" s="13">
        <f t="shared" si="71"/>
        <v>0</v>
      </c>
      <c r="V28" s="12">
        <f t="shared" si="5"/>
      </c>
      <c r="W28" s="13"/>
      <c r="X28" s="13"/>
      <c r="Y28" s="13"/>
      <c r="Z28" s="12">
        <f t="shared" si="46"/>
      </c>
      <c r="AA28" s="12">
        <f t="shared" si="67"/>
      </c>
      <c r="AB28" s="13"/>
      <c r="AC28" s="12">
        <f t="shared" si="6"/>
      </c>
      <c r="AD28" s="13"/>
      <c r="AE28" s="13"/>
      <c r="AF28" s="13"/>
      <c r="AG28" s="12">
        <f t="shared" si="47"/>
      </c>
      <c r="AH28" s="12">
        <f t="shared" si="48"/>
      </c>
      <c r="AI28" s="13"/>
      <c r="AJ28" s="12">
        <f t="shared" si="7"/>
      </c>
      <c r="AK28" s="13"/>
      <c r="AL28" s="13"/>
      <c r="AM28" s="13"/>
      <c r="AN28" s="12">
        <f t="shared" si="49"/>
      </c>
      <c r="AO28" s="12">
        <f t="shared" si="73"/>
      </c>
      <c r="AP28" s="13"/>
      <c r="AQ28" s="12">
        <f t="shared" si="8"/>
      </c>
      <c r="AR28" s="13"/>
      <c r="AS28" s="13"/>
      <c r="AT28" s="13"/>
      <c r="AU28" s="12">
        <f t="shared" si="72"/>
      </c>
      <c r="AV28" s="12">
        <f t="shared" si="50"/>
      </c>
      <c r="AW28" s="13"/>
      <c r="AX28" s="12">
        <f t="shared" si="9"/>
      </c>
      <c r="AY28" s="13"/>
      <c r="AZ28" s="13"/>
      <c r="BA28" s="13"/>
      <c r="BB28" s="12">
        <f t="shared" si="51"/>
      </c>
      <c r="BC28" s="12">
        <f t="shared" si="52"/>
      </c>
      <c r="BD28" s="13"/>
      <c r="BE28" s="12">
        <f t="shared" si="10"/>
      </c>
      <c r="BF28" s="13"/>
      <c r="BG28" s="13"/>
      <c r="BH28" s="13"/>
      <c r="BI28" s="12">
        <f t="shared" si="53"/>
      </c>
      <c r="BJ28" s="12">
        <f t="shared" si="54"/>
      </c>
      <c r="BK28" s="13"/>
      <c r="BL28" s="12">
        <f t="shared" si="11"/>
      </c>
      <c r="BM28" s="13"/>
      <c r="BN28" s="13"/>
      <c r="BO28" s="13"/>
      <c r="BP28" s="12">
        <f t="shared" si="55"/>
      </c>
      <c r="BQ28" s="12">
        <f t="shared" si="56"/>
      </c>
      <c r="BR28" s="13"/>
      <c r="BS28" s="12">
        <f t="shared" si="12"/>
      </c>
      <c r="BT28" s="13"/>
      <c r="BU28" s="13"/>
      <c r="BV28" s="13"/>
      <c r="BW28" s="12">
        <f t="shared" si="57"/>
      </c>
      <c r="BX28" s="12">
        <f t="shared" si="58"/>
      </c>
      <c r="BY28" s="13"/>
      <c r="BZ28" s="12">
        <f t="shared" si="13"/>
      </c>
      <c r="CA28" s="13"/>
      <c r="CB28" s="13"/>
      <c r="CC28" s="13"/>
      <c r="CD28" s="12">
        <f t="shared" si="59"/>
      </c>
      <c r="CE28" s="12">
        <f t="shared" si="60"/>
      </c>
      <c r="CF28" s="13"/>
      <c r="CG28" s="12">
        <f t="shared" si="14"/>
      </c>
      <c r="CH28" s="13"/>
      <c r="CI28" s="13"/>
      <c r="CJ28" s="13"/>
      <c r="CK28" s="12">
        <f t="shared" si="61"/>
      </c>
      <c r="CL28" s="12">
        <f t="shared" si="62"/>
      </c>
      <c r="CM28" s="13">
        <v>0</v>
      </c>
      <c r="CN28" s="12">
        <f t="shared" si="15"/>
      </c>
    </row>
    <row r="29" spans="1:94" ht="26.25">
      <c r="A29" s="14" t="s">
        <v>29</v>
      </c>
      <c r="B29" s="17">
        <f t="shared" si="63"/>
        <v>450</v>
      </c>
      <c r="C29" s="13">
        <f t="shared" si="64"/>
        <v>1604.2</v>
      </c>
      <c r="D29" s="29">
        <f t="shared" si="65"/>
        <v>191.65</v>
      </c>
      <c r="E29" s="12">
        <f t="shared" si="42"/>
        <v>42.588888888888896</v>
      </c>
      <c r="F29" s="12">
        <f t="shared" si="43"/>
        <v>11.946764742550805</v>
      </c>
      <c r="G29" s="13">
        <f t="shared" si="66"/>
        <v>183.14</v>
      </c>
      <c r="H29" s="12">
        <f t="shared" si="2"/>
        <v>104.64671835754069</v>
      </c>
      <c r="I29" s="13">
        <v>450</v>
      </c>
      <c r="J29" s="13">
        <v>1604.2</v>
      </c>
      <c r="K29" s="13">
        <v>191.65</v>
      </c>
      <c r="L29" s="12">
        <f t="shared" si="44"/>
        <v>42.588888888888896</v>
      </c>
      <c r="M29" s="12">
        <f t="shared" si="45"/>
        <v>11.946764742550805</v>
      </c>
      <c r="N29" s="13">
        <v>183.14</v>
      </c>
      <c r="O29" s="12">
        <f t="shared" si="3"/>
        <v>104.64671835754069</v>
      </c>
      <c r="P29" s="13">
        <f t="shared" si="68"/>
        <v>0</v>
      </c>
      <c r="Q29" s="13">
        <f t="shared" si="69"/>
        <v>0</v>
      </c>
      <c r="R29" s="13">
        <f t="shared" si="70"/>
        <v>0</v>
      </c>
      <c r="S29" s="13"/>
      <c r="T29" s="12">
        <f t="shared" si="74"/>
      </c>
      <c r="U29" s="13">
        <f t="shared" si="71"/>
        <v>0</v>
      </c>
      <c r="V29" s="12">
        <f t="shared" si="5"/>
      </c>
      <c r="W29" s="13"/>
      <c r="X29" s="13"/>
      <c r="Y29" s="13"/>
      <c r="Z29" s="12">
        <f t="shared" si="46"/>
      </c>
      <c r="AA29" s="12">
        <f t="shared" si="67"/>
      </c>
      <c r="AB29" s="13"/>
      <c r="AC29" s="12">
        <f t="shared" si="6"/>
      </c>
      <c r="AD29" s="13"/>
      <c r="AE29" s="13"/>
      <c r="AF29" s="13"/>
      <c r="AG29" s="12">
        <f t="shared" si="47"/>
      </c>
      <c r="AH29" s="12">
        <f t="shared" si="48"/>
      </c>
      <c r="AI29" s="13"/>
      <c r="AJ29" s="12">
        <f t="shared" si="7"/>
      </c>
      <c r="AK29" s="13"/>
      <c r="AL29" s="13"/>
      <c r="AM29" s="13"/>
      <c r="AN29" s="12">
        <f t="shared" si="49"/>
      </c>
      <c r="AO29" s="12">
        <f t="shared" si="73"/>
      </c>
      <c r="AP29" s="13"/>
      <c r="AQ29" s="12">
        <f t="shared" si="8"/>
      </c>
      <c r="AR29" s="13"/>
      <c r="AS29" s="13"/>
      <c r="AT29" s="13"/>
      <c r="AU29" s="12">
        <f t="shared" si="72"/>
      </c>
      <c r="AV29" s="12">
        <f t="shared" si="50"/>
      </c>
      <c r="AW29" s="13"/>
      <c r="AX29" s="12">
        <f t="shared" si="9"/>
      </c>
      <c r="AY29" s="13"/>
      <c r="AZ29" s="13"/>
      <c r="BA29" s="13"/>
      <c r="BB29" s="12">
        <f t="shared" si="51"/>
      </c>
      <c r="BC29" s="12">
        <f t="shared" si="52"/>
      </c>
      <c r="BD29" s="13"/>
      <c r="BE29" s="12">
        <f t="shared" si="10"/>
      </c>
      <c r="BF29" s="13"/>
      <c r="BG29" s="13"/>
      <c r="BH29" s="13"/>
      <c r="BI29" s="12">
        <f t="shared" si="53"/>
      </c>
      <c r="BJ29" s="12">
        <f t="shared" si="54"/>
      </c>
      <c r="BK29" s="13"/>
      <c r="BL29" s="12">
        <f t="shared" si="11"/>
      </c>
      <c r="BM29" s="13"/>
      <c r="BN29" s="13"/>
      <c r="BO29" s="13"/>
      <c r="BP29" s="12">
        <f t="shared" si="55"/>
      </c>
      <c r="BQ29" s="12">
        <f t="shared" si="56"/>
      </c>
      <c r="BR29" s="13"/>
      <c r="BS29" s="12">
        <f t="shared" si="12"/>
      </c>
      <c r="BT29" s="13"/>
      <c r="BU29" s="13"/>
      <c r="BV29" s="13"/>
      <c r="BW29" s="12">
        <f t="shared" si="57"/>
      </c>
      <c r="BX29" s="12">
        <f t="shared" si="58"/>
      </c>
      <c r="BY29" s="13"/>
      <c r="BZ29" s="12">
        <f t="shared" si="13"/>
      </c>
      <c r="CA29" s="13"/>
      <c r="CB29" s="13"/>
      <c r="CC29" s="13"/>
      <c r="CD29" s="12">
        <f t="shared" si="59"/>
      </c>
      <c r="CE29" s="12">
        <f t="shared" si="60"/>
      </c>
      <c r="CF29" s="13"/>
      <c r="CG29" s="12">
        <f t="shared" si="14"/>
      </c>
      <c r="CH29" s="13"/>
      <c r="CI29" s="13"/>
      <c r="CJ29" s="13"/>
      <c r="CK29" s="12">
        <f t="shared" si="61"/>
      </c>
      <c r="CL29" s="12">
        <f t="shared" si="62"/>
      </c>
      <c r="CM29" s="13">
        <v>0</v>
      </c>
      <c r="CN29" s="12">
        <f t="shared" si="15"/>
      </c>
      <c r="CP29" s="1" t="s">
        <v>46</v>
      </c>
    </row>
    <row r="30" spans="1:92" s="36" customFormat="1" ht="24.75" customHeight="1">
      <c r="A30" s="57" t="s">
        <v>30</v>
      </c>
      <c r="B30" s="46">
        <f t="shared" si="63"/>
        <v>6754</v>
      </c>
      <c r="C30" s="41">
        <f t="shared" si="64"/>
        <v>7669</v>
      </c>
      <c r="D30" s="47">
        <f t="shared" si="65"/>
        <v>2632.8199999999997</v>
      </c>
      <c r="E30" s="50">
        <f t="shared" si="42"/>
        <v>38.981640509327804</v>
      </c>
      <c r="F30" s="50">
        <f t="shared" si="43"/>
        <v>34.330681966358064</v>
      </c>
      <c r="G30" s="41">
        <f t="shared" si="66"/>
        <v>3986.2699999999995</v>
      </c>
      <c r="H30" s="12">
        <f t="shared" si="2"/>
        <v>66.04720703815849</v>
      </c>
      <c r="I30" s="41">
        <v>5104</v>
      </c>
      <c r="J30" s="41">
        <v>6019</v>
      </c>
      <c r="K30" s="41">
        <v>2433.08</v>
      </c>
      <c r="L30" s="50">
        <f t="shared" si="44"/>
        <v>47.67006269592476</v>
      </c>
      <c r="M30" s="50">
        <f t="shared" si="45"/>
        <v>40.423326133909285</v>
      </c>
      <c r="N30" s="41">
        <v>2540.89</v>
      </c>
      <c r="O30" s="12">
        <f t="shared" si="3"/>
        <v>95.75699853201044</v>
      </c>
      <c r="P30" s="41">
        <f t="shared" si="68"/>
        <v>1650</v>
      </c>
      <c r="Q30" s="41">
        <f t="shared" si="69"/>
        <v>1650</v>
      </c>
      <c r="R30" s="41">
        <f t="shared" si="70"/>
        <v>199.74</v>
      </c>
      <c r="S30" s="50">
        <f aca="true" t="shared" si="75" ref="S30:S35">IF(P30&lt;=0,"",IF(R30/P30&gt;200,"св200",R30/P30*100))</f>
        <v>12.105454545454545</v>
      </c>
      <c r="T30" s="50">
        <f t="shared" si="74"/>
        <v>0.73366391184573</v>
      </c>
      <c r="U30" s="41">
        <f t="shared" si="71"/>
        <v>1445.3799999999997</v>
      </c>
      <c r="V30" s="12">
        <f t="shared" si="5"/>
        <v>13.81920325450747</v>
      </c>
      <c r="W30" s="41">
        <v>1650</v>
      </c>
      <c r="X30" s="41">
        <v>1650</v>
      </c>
      <c r="Y30" s="42">
        <v>136.8</v>
      </c>
      <c r="Z30" s="50">
        <f t="shared" si="46"/>
        <v>8.290909090909091</v>
      </c>
      <c r="AA30" s="50">
        <f t="shared" si="67"/>
        <v>8.290909090909091</v>
      </c>
      <c r="AB30" s="41">
        <f>AB31+AB32</f>
        <v>909.61</v>
      </c>
      <c r="AC30" s="12">
        <f t="shared" si="6"/>
        <v>15.03941249546509</v>
      </c>
      <c r="AD30" s="41">
        <v>0</v>
      </c>
      <c r="AE30" s="41">
        <v>0</v>
      </c>
      <c r="AF30" s="41">
        <v>0</v>
      </c>
      <c r="AG30" s="50">
        <f t="shared" si="47"/>
      </c>
      <c r="AH30" s="50">
        <f t="shared" si="48"/>
      </c>
      <c r="AI30" s="41">
        <f>AI31+AI32</f>
        <v>6.8</v>
      </c>
      <c r="AJ30" s="12">
        <f t="shared" si="7"/>
      </c>
      <c r="AK30" s="41">
        <v>0</v>
      </c>
      <c r="AL30" s="41">
        <v>0</v>
      </c>
      <c r="AM30" s="41">
        <v>0</v>
      </c>
      <c r="AN30" s="50">
        <f t="shared" si="49"/>
      </c>
      <c r="AO30" s="50">
        <f t="shared" si="73"/>
      </c>
      <c r="AP30" s="41">
        <f>AP31+AP32</f>
        <v>20.31</v>
      </c>
      <c r="AQ30" s="12">
        <f t="shared" si="8"/>
      </c>
      <c r="AR30" s="41">
        <v>0</v>
      </c>
      <c r="AS30" s="41">
        <v>0</v>
      </c>
      <c r="AT30" s="41">
        <v>0</v>
      </c>
      <c r="AU30" s="50">
        <f t="shared" si="72"/>
      </c>
      <c r="AV30" s="50">
        <f t="shared" si="50"/>
      </c>
      <c r="AW30" s="41">
        <v>0</v>
      </c>
      <c r="AX30" s="12">
        <f t="shared" si="9"/>
      </c>
      <c r="AY30" s="41">
        <v>0</v>
      </c>
      <c r="AZ30" s="41">
        <v>0</v>
      </c>
      <c r="BA30" s="41">
        <v>0</v>
      </c>
      <c r="BB30" s="50">
        <f t="shared" si="51"/>
      </c>
      <c r="BC30" s="50">
        <f t="shared" si="52"/>
      </c>
      <c r="BD30" s="41"/>
      <c r="BE30" s="12">
        <f t="shared" si="10"/>
      </c>
      <c r="BF30" s="41"/>
      <c r="BG30" s="41"/>
      <c r="BH30" s="41">
        <v>0</v>
      </c>
      <c r="BI30" s="50">
        <f t="shared" si="53"/>
      </c>
      <c r="BJ30" s="50">
        <f t="shared" si="54"/>
      </c>
      <c r="BK30" s="41">
        <f>BK31+BK32</f>
        <v>31.56</v>
      </c>
      <c r="BL30" s="12">
        <f t="shared" si="11"/>
      </c>
      <c r="BM30" s="41">
        <v>0</v>
      </c>
      <c r="BN30" s="41">
        <v>0</v>
      </c>
      <c r="BO30" s="41">
        <v>62.94</v>
      </c>
      <c r="BP30" s="50">
        <f t="shared" si="55"/>
      </c>
      <c r="BQ30" s="50">
        <f t="shared" si="56"/>
      </c>
      <c r="BR30" s="41">
        <f>BR31+BR32</f>
        <v>111.19</v>
      </c>
      <c r="BS30" s="12">
        <f t="shared" si="12"/>
        <v>56.60580987498876</v>
      </c>
      <c r="BT30" s="41">
        <v>0</v>
      </c>
      <c r="BU30" s="41">
        <v>0</v>
      </c>
      <c r="BV30" s="41">
        <v>0</v>
      </c>
      <c r="BW30" s="50">
        <f t="shared" si="57"/>
      </c>
      <c r="BX30" s="50">
        <f t="shared" si="58"/>
      </c>
      <c r="BY30" s="41">
        <f>BY31+BY32</f>
        <v>18.07</v>
      </c>
      <c r="BZ30" s="12">
        <f t="shared" si="13"/>
      </c>
      <c r="CA30" s="41">
        <v>0</v>
      </c>
      <c r="CB30" s="41">
        <v>0</v>
      </c>
      <c r="CC30" s="41">
        <v>0</v>
      </c>
      <c r="CD30" s="50">
        <f t="shared" si="59"/>
      </c>
      <c r="CE30" s="50">
        <f t="shared" si="60"/>
      </c>
      <c r="CF30" s="41">
        <f>CF31+CF32</f>
        <v>323.02</v>
      </c>
      <c r="CG30" s="12">
        <f t="shared" si="14"/>
      </c>
      <c r="CH30" s="41">
        <v>0</v>
      </c>
      <c r="CI30" s="41">
        <v>0</v>
      </c>
      <c r="CJ30" s="41">
        <v>0</v>
      </c>
      <c r="CK30" s="50">
        <f t="shared" si="61"/>
      </c>
      <c r="CL30" s="50">
        <f t="shared" si="62"/>
      </c>
      <c r="CM30" s="41">
        <f>CM31+CM32</f>
        <v>24.82</v>
      </c>
      <c r="CN30" s="12">
        <f t="shared" si="15"/>
      </c>
    </row>
    <row r="31" spans="1:92" s="36" customFormat="1" ht="12.75">
      <c r="A31" s="57" t="s">
        <v>53</v>
      </c>
      <c r="B31" s="46">
        <f t="shared" si="63"/>
        <v>2400</v>
      </c>
      <c r="C31" s="41">
        <f t="shared" si="64"/>
        <v>3284</v>
      </c>
      <c r="D31" s="47">
        <f t="shared" si="65"/>
        <v>1000.34</v>
      </c>
      <c r="E31" s="50">
        <f aca="true" t="shared" si="76" ref="E31:E37">IF(B31&lt;=0,"",IF(D31/B31*100&gt;200,"св200",D31/B31*100))</f>
        <v>41.68083333333333</v>
      </c>
      <c r="F31" s="50">
        <f aca="true" t="shared" si="77" ref="F31:F37">IF(C31&lt;=0,"",IF(D31/C31*100&gt;200,"св200",D31/C31*100))</f>
        <v>30.461023142509134</v>
      </c>
      <c r="G31" s="41">
        <f t="shared" si="66"/>
        <v>1202.28</v>
      </c>
      <c r="H31" s="12">
        <f t="shared" si="2"/>
        <v>83.20357986492331</v>
      </c>
      <c r="I31" s="41">
        <v>2400</v>
      </c>
      <c r="J31" s="41">
        <v>3284</v>
      </c>
      <c r="K31" s="41">
        <v>1000.34</v>
      </c>
      <c r="L31" s="50">
        <f aca="true" t="shared" si="78" ref="L31:L37">IF(I31&lt;=0,"",IF(K31/I31*100&gt;200,"св200",K31/I31*100))</f>
        <v>41.68083333333333</v>
      </c>
      <c r="M31" s="50">
        <f aca="true" t="shared" si="79" ref="M31:M37">IF(J31&lt;=0,"",IF(K31/J31*100&gt;200,"св200",K31/J31*100))</f>
        <v>30.461023142509134</v>
      </c>
      <c r="N31" s="41">
        <v>1202.28</v>
      </c>
      <c r="O31" s="12">
        <f t="shared" si="3"/>
        <v>83.20357986492331</v>
      </c>
      <c r="P31" s="41"/>
      <c r="Q31" s="41"/>
      <c r="R31" s="41">
        <f>Y31+AF31+AM31+AT31+BA31+BH31+BO31+BV31+CC31+CJ31</f>
        <v>0</v>
      </c>
      <c r="S31" s="50">
        <f t="shared" si="75"/>
      </c>
      <c r="T31" s="50"/>
      <c r="U31" s="41">
        <f t="shared" si="71"/>
        <v>0</v>
      </c>
      <c r="V31" s="12">
        <f t="shared" si="5"/>
      </c>
      <c r="W31" s="41"/>
      <c r="X31" s="41"/>
      <c r="Y31" s="41"/>
      <c r="Z31" s="50"/>
      <c r="AA31" s="50"/>
      <c r="AB31" s="41">
        <v>0</v>
      </c>
      <c r="AC31" s="12">
        <f t="shared" si="6"/>
      </c>
      <c r="AD31" s="41"/>
      <c r="AE31" s="41"/>
      <c r="AF31" s="41"/>
      <c r="AG31" s="50"/>
      <c r="AH31" s="50"/>
      <c r="AI31" s="41">
        <v>0</v>
      </c>
      <c r="AJ31" s="12">
        <f t="shared" si="7"/>
      </c>
      <c r="AK31" s="41"/>
      <c r="AL31" s="41"/>
      <c r="AM31" s="41"/>
      <c r="AN31" s="50"/>
      <c r="AO31" s="50"/>
      <c r="AP31" s="41">
        <v>0</v>
      </c>
      <c r="AQ31" s="12">
        <f t="shared" si="8"/>
      </c>
      <c r="AR31" s="41"/>
      <c r="AS31" s="41"/>
      <c r="AT31" s="41"/>
      <c r="AU31" s="50"/>
      <c r="AV31" s="50"/>
      <c r="AW31" s="41"/>
      <c r="AX31" s="12">
        <f t="shared" si="9"/>
      </c>
      <c r="AY31" s="41"/>
      <c r="AZ31" s="41"/>
      <c r="BA31" s="41"/>
      <c r="BB31" s="50"/>
      <c r="BC31" s="50"/>
      <c r="BD31" s="41"/>
      <c r="BE31" s="12">
        <f t="shared" si="10"/>
      </c>
      <c r="BF31" s="41"/>
      <c r="BG31" s="41"/>
      <c r="BH31" s="41"/>
      <c r="BI31" s="50"/>
      <c r="BJ31" s="50"/>
      <c r="BK31" s="41">
        <v>0</v>
      </c>
      <c r="BL31" s="12">
        <f t="shared" si="11"/>
      </c>
      <c r="BM31" s="41"/>
      <c r="BN31" s="41"/>
      <c r="BO31" s="41"/>
      <c r="BP31" s="50"/>
      <c r="BQ31" s="50"/>
      <c r="BR31" s="41">
        <v>0</v>
      </c>
      <c r="BS31" s="12">
        <f t="shared" si="12"/>
      </c>
      <c r="BT31" s="41"/>
      <c r="BU31" s="41"/>
      <c r="BV31" s="41"/>
      <c r="BW31" s="50"/>
      <c r="BX31" s="50"/>
      <c r="BY31" s="41">
        <v>0</v>
      </c>
      <c r="BZ31" s="12">
        <f t="shared" si="13"/>
      </c>
      <c r="CA31" s="41"/>
      <c r="CB31" s="41"/>
      <c r="CC31" s="41"/>
      <c r="CD31" s="50"/>
      <c r="CE31" s="50"/>
      <c r="CF31" s="41">
        <v>0</v>
      </c>
      <c r="CG31" s="12">
        <f t="shared" si="14"/>
      </c>
      <c r="CH31" s="41"/>
      <c r="CI31" s="41"/>
      <c r="CJ31" s="41"/>
      <c r="CK31" s="50"/>
      <c r="CL31" s="50"/>
      <c r="CM31" s="41">
        <v>0</v>
      </c>
      <c r="CN31" s="12">
        <f t="shared" si="15"/>
      </c>
    </row>
    <row r="32" spans="1:92" s="36" customFormat="1" ht="12.75">
      <c r="A32" s="57" t="s">
        <v>54</v>
      </c>
      <c r="B32" s="46">
        <f t="shared" si="63"/>
        <v>4354</v>
      </c>
      <c r="C32" s="41">
        <f t="shared" si="64"/>
        <v>4385</v>
      </c>
      <c r="D32" s="47">
        <f t="shared" si="65"/>
        <v>1569.54</v>
      </c>
      <c r="E32" s="50">
        <f t="shared" si="76"/>
        <v>36.048231511254016</v>
      </c>
      <c r="F32" s="50">
        <f t="shared" si="77"/>
        <v>35.79338654503991</v>
      </c>
      <c r="G32" s="41">
        <f t="shared" si="66"/>
        <v>2783.9799999999996</v>
      </c>
      <c r="H32" s="12">
        <f t="shared" si="2"/>
        <v>56.37756018362201</v>
      </c>
      <c r="I32" s="41">
        <v>2704</v>
      </c>
      <c r="J32" s="41">
        <v>2735</v>
      </c>
      <c r="K32" s="41">
        <v>1432.74</v>
      </c>
      <c r="L32" s="50">
        <f t="shared" si="78"/>
        <v>52.98594674556213</v>
      </c>
      <c r="M32" s="50">
        <f t="shared" si="79"/>
        <v>52.385374771480805</v>
      </c>
      <c r="N32" s="42">
        <v>1338.6</v>
      </c>
      <c r="O32" s="12">
        <f t="shared" si="3"/>
        <v>107.03272075302557</v>
      </c>
      <c r="P32" s="41">
        <v>1650</v>
      </c>
      <c r="Q32" s="41">
        <v>1650</v>
      </c>
      <c r="R32" s="41">
        <f t="shared" si="70"/>
        <v>136.8</v>
      </c>
      <c r="S32" s="50">
        <f t="shared" si="75"/>
        <v>8.290909090909091</v>
      </c>
      <c r="T32" s="50">
        <f t="shared" si="74"/>
        <v>0.5024793388429752</v>
      </c>
      <c r="U32" s="41">
        <f t="shared" si="71"/>
        <v>1445.3799999999997</v>
      </c>
      <c r="V32" s="12">
        <f t="shared" si="5"/>
        <v>9.464639056857022</v>
      </c>
      <c r="W32" s="41">
        <v>1650</v>
      </c>
      <c r="X32" s="41">
        <v>1650</v>
      </c>
      <c r="Y32" s="41">
        <v>136.8</v>
      </c>
      <c r="Z32" s="50">
        <f aca="true" t="shared" si="80" ref="Z32:Z37">IF(W32&lt;=0,"",IF(Y32/W32*100&gt;200,"св200",Y32/W32*100))</f>
        <v>8.290909090909091</v>
      </c>
      <c r="AA32" s="50">
        <f aca="true" t="shared" si="81" ref="AA32:AA37">IF(X32&lt;=0,"",IF(Y32/X32*100&gt;200,"св200",Y32/X32*100))</f>
        <v>8.290909090909091</v>
      </c>
      <c r="AB32" s="41">
        <v>909.61</v>
      </c>
      <c r="AC32" s="12">
        <f t="shared" si="6"/>
        <v>15.03941249546509</v>
      </c>
      <c r="AD32" s="41"/>
      <c r="AE32" s="41"/>
      <c r="AF32" s="41"/>
      <c r="AG32" s="50"/>
      <c r="AH32" s="50"/>
      <c r="AI32" s="41">
        <v>6.8</v>
      </c>
      <c r="AJ32" s="12">
        <f t="shared" si="7"/>
      </c>
      <c r="AK32" s="41"/>
      <c r="AL32" s="41"/>
      <c r="AM32" s="41"/>
      <c r="AN32" s="50"/>
      <c r="AO32" s="50"/>
      <c r="AP32" s="41">
        <v>20.31</v>
      </c>
      <c r="AQ32" s="12">
        <f t="shared" si="8"/>
      </c>
      <c r="AR32" s="41"/>
      <c r="AS32" s="41"/>
      <c r="AT32" s="41"/>
      <c r="AU32" s="50"/>
      <c r="AV32" s="50"/>
      <c r="AW32" s="41"/>
      <c r="AX32" s="12">
        <f t="shared" si="9"/>
      </c>
      <c r="AY32" s="41"/>
      <c r="AZ32" s="41"/>
      <c r="BA32" s="41"/>
      <c r="BB32" s="50"/>
      <c r="BC32" s="50"/>
      <c r="BD32" s="41"/>
      <c r="BE32" s="12">
        <f t="shared" si="10"/>
      </c>
      <c r="BF32" s="41"/>
      <c r="BG32" s="41"/>
      <c r="BH32" s="41"/>
      <c r="BI32" s="50"/>
      <c r="BJ32" s="50"/>
      <c r="BK32" s="41">
        <v>31.56</v>
      </c>
      <c r="BL32" s="12">
        <f t="shared" si="11"/>
      </c>
      <c r="BM32" s="41"/>
      <c r="BN32" s="41"/>
      <c r="BO32" s="41"/>
      <c r="BP32" s="50"/>
      <c r="BQ32" s="50"/>
      <c r="BR32" s="41">
        <v>111.19</v>
      </c>
      <c r="BS32" s="12">
        <f t="shared" si="12"/>
      </c>
      <c r="BT32" s="41"/>
      <c r="BU32" s="41"/>
      <c r="BV32" s="41"/>
      <c r="BW32" s="50"/>
      <c r="BX32" s="50"/>
      <c r="BY32" s="41">
        <v>18.07</v>
      </c>
      <c r="BZ32" s="12">
        <f t="shared" si="13"/>
      </c>
      <c r="CA32" s="41"/>
      <c r="CB32" s="41"/>
      <c r="CC32" s="41"/>
      <c r="CD32" s="50"/>
      <c r="CE32" s="50"/>
      <c r="CF32" s="41">
        <v>323.02</v>
      </c>
      <c r="CG32" s="12">
        <f t="shared" si="14"/>
      </c>
      <c r="CH32" s="41"/>
      <c r="CI32" s="41"/>
      <c r="CJ32" s="41"/>
      <c r="CK32" s="50"/>
      <c r="CL32" s="50"/>
      <c r="CM32" s="41">
        <v>24.82</v>
      </c>
      <c r="CN32" s="12">
        <f t="shared" si="15"/>
      </c>
    </row>
    <row r="33" spans="1:92" s="36" customFormat="1" ht="26.25" customHeight="1" hidden="1">
      <c r="A33" s="57" t="s">
        <v>31</v>
      </c>
      <c r="B33" s="46">
        <f aca="true" t="shared" si="82" ref="B33:C37">I33+P33</f>
        <v>0</v>
      </c>
      <c r="C33" s="41">
        <f t="shared" si="82"/>
        <v>0</v>
      </c>
      <c r="D33" s="47"/>
      <c r="E33" s="50">
        <f t="shared" si="76"/>
      </c>
      <c r="F33" s="50">
        <f t="shared" si="77"/>
      </c>
      <c r="G33" s="41">
        <f>N33+U33</f>
        <v>0</v>
      </c>
      <c r="H33" s="12">
        <f t="shared" si="2"/>
      </c>
      <c r="I33" s="41"/>
      <c r="J33" s="41"/>
      <c r="K33" s="41" t="s">
        <v>46</v>
      </c>
      <c r="L33" s="50">
        <f t="shared" si="78"/>
      </c>
      <c r="M33" s="50">
        <f t="shared" si="79"/>
      </c>
      <c r="N33" s="41"/>
      <c r="O33" s="12" t="e">
        <f t="shared" si="3"/>
        <v>#VALUE!</v>
      </c>
      <c r="P33" s="41">
        <f aca="true" t="shared" si="83" ref="P33:Q37">W33+AD33+AK33+AR33+AY33+BF33+BM33+BT33+CA33+CH33</f>
        <v>0</v>
      </c>
      <c r="Q33" s="41">
        <f t="shared" si="83"/>
        <v>0</v>
      </c>
      <c r="R33" s="41">
        <f t="shared" si="70"/>
        <v>0</v>
      </c>
      <c r="S33" s="50">
        <f t="shared" si="75"/>
      </c>
      <c r="T33" s="50">
        <f>IF(P33&lt;=0,"",IF(S33/P33&gt;200,"св200",S33/P33*100))</f>
      </c>
      <c r="U33" s="41">
        <v>0</v>
      </c>
      <c r="V33" s="12">
        <f t="shared" si="5"/>
      </c>
      <c r="W33" s="41"/>
      <c r="X33" s="41"/>
      <c r="Y33" s="41"/>
      <c r="Z33" s="50">
        <f t="shared" si="80"/>
      </c>
      <c r="AA33" s="50">
        <f t="shared" si="81"/>
      </c>
      <c r="AB33" s="41"/>
      <c r="AC33" s="12">
        <f t="shared" si="6"/>
      </c>
      <c r="AD33" s="41"/>
      <c r="AE33" s="41"/>
      <c r="AF33" s="41"/>
      <c r="AG33" s="50">
        <f>IF(AD33&lt;=0,"",IF(AF33/AD33*100&gt;200,"св200",AF33/AD33*100))</f>
      </c>
      <c r="AH33" s="50">
        <f>IF(AE33&lt;=0,"",IF(AF33/AE33*100&gt;200,"св200",AF33/AE33*100))</f>
      </c>
      <c r="AI33" s="41" t="s">
        <v>46</v>
      </c>
      <c r="AJ33" s="12">
        <f t="shared" si="7"/>
      </c>
      <c r="AK33" s="41"/>
      <c r="AL33" s="41"/>
      <c r="AM33" s="41"/>
      <c r="AN33" s="50">
        <f>IF(AK33&lt;=0,"",IF(AM33/AK33*100&gt;200,"св200",AM33/AK33*100))</f>
      </c>
      <c r="AO33" s="50">
        <f>IF(AL33&lt;=0,"",IF(AM33/AL33*100&gt;200,"св200",AM33/AL33*100))</f>
      </c>
      <c r="AP33" s="41"/>
      <c r="AQ33" s="12">
        <f t="shared" si="8"/>
      </c>
      <c r="AR33" s="41"/>
      <c r="AS33" s="41"/>
      <c r="AT33" s="41"/>
      <c r="AU33" s="50">
        <f>IF(AR33&lt;=0,"",IF(AT33/AR33*100&gt;200,"св200",AT33/AR33*100))</f>
      </c>
      <c r="AV33" s="50">
        <f>IF(AS33&lt;=0,"",IF(AT33/AS33*100&gt;200,"св200",AT33/AS33*100))</f>
      </c>
      <c r="AW33" s="41"/>
      <c r="AX33" s="12">
        <f t="shared" si="9"/>
      </c>
      <c r="AY33" s="41"/>
      <c r="AZ33" s="41"/>
      <c r="BA33" s="41"/>
      <c r="BB33" s="50">
        <f>IF(AY33&lt;=0,"",IF(BA33/AY33*100&gt;200,"св200",BA33/AY33*100))</f>
      </c>
      <c r="BC33" s="50">
        <f>IF(AZ33&lt;=0,"",IF(BA33/AZ33*100&gt;200,"св200",BA33/AZ33*100))</f>
      </c>
      <c r="BD33" s="41"/>
      <c r="BE33" s="12">
        <f t="shared" si="10"/>
      </c>
      <c r="BF33" s="41"/>
      <c r="BG33" s="41"/>
      <c r="BH33" s="41"/>
      <c r="BI33" s="50">
        <f>IF(BF33&lt;=0,"",IF(BH33/BF33*100&gt;200,"св200",BH33/BF33*100))</f>
      </c>
      <c r="BJ33" s="50">
        <f>IF(BG33&lt;=0,"",IF(BH33/BG33*100&gt;200,"св200",BH33/BG33*100))</f>
      </c>
      <c r="BK33" s="41"/>
      <c r="BL33" s="12">
        <f t="shared" si="11"/>
      </c>
      <c r="BM33" s="41"/>
      <c r="BN33" s="41"/>
      <c r="BO33" s="41"/>
      <c r="BP33" s="50">
        <f>IF(BM33&lt;=0,"",IF(BO33/BM33*100&gt;200,"св200",BO33/BM33*100))</f>
      </c>
      <c r="BQ33" s="50">
        <f>IF(BN33&lt;=0,"",IF(BO33/BN33*100&gt;200,"св200",BO33/BN33*100))</f>
      </c>
      <c r="BR33" s="41"/>
      <c r="BS33" s="12">
        <f t="shared" si="12"/>
      </c>
      <c r="BT33" s="41"/>
      <c r="BU33" s="41"/>
      <c r="BV33" s="41"/>
      <c r="BW33" s="50">
        <f>IF(BT33&lt;=0,"",IF(BV33/BT33*100&gt;200,"св200",BV33/BT33*100))</f>
      </c>
      <c r="BX33" s="50">
        <f>IF(BU33&lt;=0,"",IF(BV33/BU33*100&gt;200,"св200",BV33/BU33*100))</f>
      </c>
      <c r="BY33" s="41"/>
      <c r="BZ33" s="12">
        <f t="shared" si="13"/>
      </c>
      <c r="CA33" s="41"/>
      <c r="CB33" s="41"/>
      <c r="CC33" s="41"/>
      <c r="CD33" s="50">
        <f>IF(CA33&lt;=0,"",IF(CC33/CA33*100&gt;200,"св200",CC33/CA33*100))</f>
      </c>
      <c r="CE33" s="50">
        <f>IF(CB33&lt;=0,"",IF(CC33/CB33*100&gt;200,"св200",CC33/CB33*100))</f>
      </c>
      <c r="CF33" s="41"/>
      <c r="CG33" s="12">
        <f t="shared" si="14"/>
      </c>
      <c r="CH33" s="41"/>
      <c r="CI33" s="41"/>
      <c r="CJ33" s="41"/>
      <c r="CK33" s="50">
        <f>IF(CH33&lt;=0,"",IF(CJ33/CH33*100&gt;200,"св200",CJ33/CH33*100))</f>
      </c>
      <c r="CL33" s="50">
        <f>IF(CI33&lt;=0,"",IF(CJ33/CI33*100&gt;200,"св200",CJ33/CI33*100))</f>
      </c>
      <c r="CM33" s="41"/>
      <c r="CN33" s="12">
        <f t="shared" si="15"/>
      </c>
    </row>
    <row r="34" spans="1:92" s="36" customFormat="1" ht="26.25">
      <c r="A34" s="57" t="s">
        <v>32</v>
      </c>
      <c r="B34" s="46">
        <f t="shared" si="82"/>
        <v>2286</v>
      </c>
      <c r="C34" s="41">
        <f t="shared" si="82"/>
        <v>2413</v>
      </c>
      <c r="D34" s="47">
        <f>K34+R34</f>
        <v>1105.5359999999998</v>
      </c>
      <c r="E34" s="50">
        <f t="shared" si="76"/>
        <v>48.361154855643036</v>
      </c>
      <c r="F34" s="50">
        <f t="shared" si="77"/>
        <v>45.815830915872354</v>
      </c>
      <c r="G34" s="41">
        <f>N34+U34</f>
        <v>1014.62</v>
      </c>
      <c r="H34" s="12">
        <f t="shared" si="2"/>
        <v>108.96059608523387</v>
      </c>
      <c r="I34" s="41">
        <v>2279</v>
      </c>
      <c r="J34" s="41">
        <v>2400</v>
      </c>
      <c r="K34" s="41">
        <v>1090.35</v>
      </c>
      <c r="L34" s="50">
        <f t="shared" si="78"/>
        <v>47.84335234752084</v>
      </c>
      <c r="M34" s="50">
        <f t="shared" si="79"/>
        <v>45.43125</v>
      </c>
      <c r="N34" s="41">
        <v>1012.52</v>
      </c>
      <c r="O34" s="12">
        <f t="shared" si="3"/>
        <v>107.68676174297791</v>
      </c>
      <c r="P34" s="41">
        <f t="shared" si="83"/>
        <v>7</v>
      </c>
      <c r="Q34" s="41">
        <f>X34+AE34+AL34+AS34+AZ34+BG34+BN34+BU34+CB34+CI34</f>
        <v>13</v>
      </c>
      <c r="R34" s="42">
        <f>Y34+AF34+AM34+AT34+BA34+BH34+BO34+BV34+CC34+CJ34</f>
        <v>15.186</v>
      </c>
      <c r="S34" s="50">
        <f t="shared" si="75"/>
        <v>216.94285714285715</v>
      </c>
      <c r="T34" s="50">
        <f>IF(P34&lt;=0,"",IF(S34/P34&gt;200,"св200",S34/P34*100))</f>
        <v>3099.183673469388</v>
      </c>
      <c r="U34" s="41">
        <f>AB34+AI34+AP34+AW34+BD34+BK34+BR34+BY34+CF34+CM34</f>
        <v>2.1</v>
      </c>
      <c r="V34" s="12" t="str">
        <f t="shared" si="5"/>
        <v>св200</v>
      </c>
      <c r="W34" s="41">
        <v>5</v>
      </c>
      <c r="X34" s="41">
        <v>5</v>
      </c>
      <c r="Y34" s="41">
        <v>1.58</v>
      </c>
      <c r="Z34" s="50">
        <f t="shared" si="80"/>
        <v>31.6</v>
      </c>
      <c r="AA34" s="50">
        <f t="shared" si="81"/>
        <v>31.6</v>
      </c>
      <c r="AB34" s="42">
        <v>0.5</v>
      </c>
      <c r="AC34" s="12" t="str">
        <f t="shared" si="6"/>
        <v>св200</v>
      </c>
      <c r="AD34" s="41"/>
      <c r="AE34" s="41">
        <v>0</v>
      </c>
      <c r="AF34" s="41"/>
      <c r="AG34" s="50">
        <f>IF(AD34&lt;=0,"",IF(AF34/AD34*100&gt;200,"св200",AF34/AD34*100))</f>
      </c>
      <c r="AH34" s="50">
        <f>IF(AE34&lt;=0,"",IF(AF34/AE34*100&gt;200,"св200",AF34/AE34*100))</f>
      </c>
      <c r="AI34" s="41"/>
      <c r="AJ34" s="12">
        <f t="shared" si="7"/>
      </c>
      <c r="AK34" s="41"/>
      <c r="AL34" s="41">
        <v>1</v>
      </c>
      <c r="AM34" s="42">
        <v>2</v>
      </c>
      <c r="AN34" s="12">
        <f>IF(AK34&lt;=0,"",IF(AM34/AK34*100&gt;200,"св200",AM34/AK34*100))</f>
      </c>
      <c r="AO34" s="50">
        <f>IF(AL34&lt;=0,"",IF(AM34/AL34*100&gt;200,"св200",AM34/AL34*100))</f>
        <v>200</v>
      </c>
      <c r="AP34" s="41"/>
      <c r="AQ34" s="12" t="e">
        <f t="shared" si="8"/>
        <v>#DIV/0!</v>
      </c>
      <c r="AR34" s="41">
        <v>2</v>
      </c>
      <c r="AS34" s="41">
        <v>2</v>
      </c>
      <c r="AT34" s="41">
        <v>0.006</v>
      </c>
      <c r="AU34" s="50">
        <f>IF(AR34&lt;=0,"",IF(AT34/AR34*100&gt;200,"св200",AT34/AR34*100))</f>
        <v>0.3</v>
      </c>
      <c r="AV34" s="50">
        <f>IF(AS34&lt;=0,"",IF(AT34/AS34*100&gt;200,"св200",AT34/AS34*100))</f>
        <v>0.3</v>
      </c>
      <c r="AW34" s="41">
        <v>1.6</v>
      </c>
      <c r="AX34" s="12">
        <f t="shared" si="9"/>
        <v>0.375</v>
      </c>
      <c r="AY34" s="41"/>
      <c r="AZ34" s="41">
        <v>0</v>
      </c>
      <c r="BA34" s="41">
        <v>0</v>
      </c>
      <c r="BB34" s="50">
        <f>IF(AY34&lt;=0,"",IF(BA34/AY34*100&gt;200,"св200",BA34/AY34*100))</f>
      </c>
      <c r="BC34" s="50">
        <f>IF(AZ34&lt;=0,"",IF(BA34/AZ34*100&gt;200,"св200",BA34/AZ34*100))</f>
      </c>
      <c r="BD34" s="41"/>
      <c r="BE34" s="12">
        <f t="shared" si="10"/>
      </c>
      <c r="BF34" s="41"/>
      <c r="BG34" s="41">
        <v>0</v>
      </c>
      <c r="BH34" s="41">
        <v>4.1</v>
      </c>
      <c r="BI34" s="50">
        <f>IF(BF34&lt;=0,"",IF(BH34/BF34*100&gt;200,"св200",BH34/BF34*100))</f>
      </c>
      <c r="BJ34" s="50">
        <f>IF(BG34&lt;=0,"",IF(BH34/BG34*100&gt;200,"св200",BH34/BG34*100))</f>
      </c>
      <c r="BK34" s="41"/>
      <c r="BL34" s="12" t="e">
        <f t="shared" si="11"/>
        <v>#DIV/0!</v>
      </c>
      <c r="BM34" s="41"/>
      <c r="BN34" s="41">
        <v>0</v>
      </c>
      <c r="BO34" s="41">
        <v>0</v>
      </c>
      <c r="BP34" s="50">
        <f>IF(BM34&lt;=0,"",IF(BO34/BM34*100&gt;200,"св200",BO34/BM34*100))</f>
      </c>
      <c r="BQ34" s="50">
        <f>IF(BN34&lt;=0,"",IF(BO34/BN34*100&gt;200,"св200",BO34/BN34*100))</f>
      </c>
      <c r="BR34" s="41"/>
      <c r="BS34" s="12">
        <f t="shared" si="12"/>
      </c>
      <c r="BT34" s="41">
        <v>0</v>
      </c>
      <c r="BU34" s="41">
        <v>5</v>
      </c>
      <c r="BV34" s="41">
        <v>1.5</v>
      </c>
      <c r="BW34" s="50">
        <f>IF(BT34&lt;=0,"",IF(BV34/BT34*100&gt;200,"св200",BV34/BT34*100))</f>
      </c>
      <c r="BX34" s="50">
        <f>IF(BU34&lt;=0,"",IF(BV34/BU34*100&gt;200,"св200",BV34/BU34*100))</f>
        <v>30</v>
      </c>
      <c r="BY34" s="41"/>
      <c r="BZ34" s="12" t="e">
        <f t="shared" si="13"/>
        <v>#DIV/0!</v>
      </c>
      <c r="CA34" s="41"/>
      <c r="CB34" s="41">
        <v>0</v>
      </c>
      <c r="CC34" s="41">
        <v>6</v>
      </c>
      <c r="CD34" s="50">
        <f>IF(CA34&lt;=0,"",IF(CC34/CA34*100&gt;200,"св200",CC34/CA34*100))</f>
      </c>
      <c r="CE34" s="50">
        <f>IF(CB34&lt;=0,"",IF(CC34/CB34*100&gt;200,"св200",CC34/CB34*100))</f>
      </c>
      <c r="CF34" s="41"/>
      <c r="CG34" s="12" t="e">
        <f t="shared" si="14"/>
        <v>#DIV/0!</v>
      </c>
      <c r="CH34" s="41"/>
      <c r="CI34" s="41">
        <v>0</v>
      </c>
      <c r="CJ34" s="41"/>
      <c r="CK34" s="50">
        <f>IF(CH34&lt;=0,"",IF(CJ34/CH34*100&gt;200,"св200",CJ34/CH34*100))</f>
      </c>
      <c r="CL34" s="50">
        <f>IF(CI34&lt;=0,"",IF(CJ34/CI34*100&gt;200,"св200",CJ34/CI34*100))</f>
      </c>
      <c r="CM34" s="41">
        <v>0</v>
      </c>
      <c r="CN34" s="12">
        <f t="shared" si="15"/>
      </c>
    </row>
    <row r="35" spans="1:92" ht="15.75" customHeight="1">
      <c r="A35" s="14" t="s">
        <v>33</v>
      </c>
      <c r="B35" s="17">
        <f t="shared" si="82"/>
        <v>233.1</v>
      </c>
      <c r="C35" s="13">
        <f t="shared" si="82"/>
        <v>233.1</v>
      </c>
      <c r="D35" s="29">
        <f>K35+R35</f>
        <v>104.36</v>
      </c>
      <c r="E35" s="12">
        <f t="shared" si="76"/>
        <v>44.77048477048477</v>
      </c>
      <c r="F35" s="12">
        <f t="shared" si="77"/>
        <v>44.77048477048477</v>
      </c>
      <c r="G35" s="13">
        <f>N35+U35</f>
        <v>128.95</v>
      </c>
      <c r="H35" s="12">
        <f t="shared" si="2"/>
        <v>80.93059325319892</v>
      </c>
      <c r="I35" s="13">
        <v>1.1</v>
      </c>
      <c r="J35" s="13">
        <v>1.1</v>
      </c>
      <c r="K35" s="13">
        <v>0</v>
      </c>
      <c r="L35" s="12">
        <f t="shared" si="78"/>
        <v>0</v>
      </c>
      <c r="M35" s="12">
        <f t="shared" si="79"/>
        <v>0</v>
      </c>
      <c r="N35" s="13">
        <v>0</v>
      </c>
      <c r="O35" s="12">
        <f t="shared" si="3"/>
      </c>
      <c r="P35" s="13">
        <f t="shared" si="83"/>
        <v>232</v>
      </c>
      <c r="Q35" s="13">
        <f t="shared" si="83"/>
        <v>232</v>
      </c>
      <c r="R35" s="41">
        <f t="shared" si="70"/>
        <v>104.36</v>
      </c>
      <c r="S35" s="50">
        <f t="shared" si="75"/>
        <v>44.98275862068966</v>
      </c>
      <c r="T35" s="12">
        <f>IF(P35&lt;=0,"",IF(S35/P35&gt;200,"св200",S35/P35*100))</f>
        <v>19.389120095124852</v>
      </c>
      <c r="U35" s="13">
        <f>AB35+AI35+AP35+AW35+BD35+BK35+BR35+BY35+CF35+CM35</f>
        <v>128.95</v>
      </c>
      <c r="V35" s="12">
        <f t="shared" si="5"/>
        <v>80.93059325319892</v>
      </c>
      <c r="W35" s="13">
        <v>214</v>
      </c>
      <c r="X35" s="13">
        <v>214</v>
      </c>
      <c r="Y35" s="37">
        <v>95</v>
      </c>
      <c r="Z35" s="12">
        <f t="shared" si="80"/>
        <v>44.39252336448598</v>
      </c>
      <c r="AA35" s="12">
        <f t="shared" si="81"/>
        <v>44.39252336448598</v>
      </c>
      <c r="AB35" s="13">
        <v>118.95</v>
      </c>
      <c r="AC35" s="12">
        <f t="shared" si="6"/>
        <v>79.86548970155528</v>
      </c>
      <c r="AD35" s="13"/>
      <c r="AE35" s="13"/>
      <c r="AF35" s="13"/>
      <c r="AG35" s="12">
        <f>IF(AD35&lt;=0,"",IF(AF35/AD35*100&gt;200,"св200",AF35/AD35*100))</f>
      </c>
      <c r="AH35" s="12">
        <f>IF(AE35&lt;=0,"",IF(AF35/AE35*100&gt;200,"св200",AF35/AE35*100))</f>
      </c>
      <c r="AI35" s="13">
        <v>0</v>
      </c>
      <c r="AJ35" s="12">
        <f t="shared" si="7"/>
      </c>
      <c r="AK35" s="13"/>
      <c r="AL35" s="13">
        <v>0</v>
      </c>
      <c r="AM35" s="13">
        <v>0</v>
      </c>
      <c r="AN35" s="12">
        <f>IF(AK35&lt;=0,"",IF(AM35/AK35*100&gt;200,"св200",AM35/AK35*100))</f>
      </c>
      <c r="AO35" s="12">
        <f>IF(AL35&lt;=0,"",IF(AM35/AL35*100&gt;200,"св200",AM35/AL35*100))</f>
      </c>
      <c r="AP35" s="13">
        <v>0</v>
      </c>
      <c r="AQ35" s="12">
        <f t="shared" si="8"/>
      </c>
      <c r="AR35" s="13">
        <v>0</v>
      </c>
      <c r="AS35" s="13">
        <v>0</v>
      </c>
      <c r="AT35" s="13">
        <v>0</v>
      </c>
      <c r="AU35" s="12">
        <f>IF(AR35&lt;=0,"",IF(AT35/AR35*100&gt;200,"св200",AT35/AR35*100))</f>
      </c>
      <c r="AV35" s="12">
        <f>IF(AS35&lt;=0,"",IF(AT35/AS35*100&gt;200,"св200",AT35/AS35*100))</f>
      </c>
      <c r="AW35" s="13">
        <v>0</v>
      </c>
      <c r="AX35" s="12">
        <f t="shared" si="9"/>
      </c>
      <c r="AY35" s="13">
        <v>0</v>
      </c>
      <c r="AZ35" s="13">
        <v>0</v>
      </c>
      <c r="BA35" s="13">
        <v>9.36</v>
      </c>
      <c r="BB35" s="12">
        <f>IF(AY35&lt;=0,"",IF(BA35/AY35*100&gt;200,"св200",BA35/AY35*100))</f>
      </c>
      <c r="BC35" s="12">
        <f>IF(AZ35&lt;=0,"",IF(BA35/AZ35*100&gt;200,"св200",BA35/AZ35*100))</f>
      </c>
      <c r="BD35" s="13"/>
      <c r="BE35" s="12" t="e">
        <f t="shared" si="10"/>
        <v>#DIV/0!</v>
      </c>
      <c r="BF35" s="13"/>
      <c r="BG35" s="13"/>
      <c r="BH35" s="13"/>
      <c r="BI35" s="12">
        <f>IF(BF35&lt;=0,"",IF(BH35/BF35*100&gt;200,"св200",BH35/BF35*100))</f>
      </c>
      <c r="BJ35" s="12">
        <f>IF(BG35&lt;=0,"",IF(BH35/BG35*100&gt;200,"св200",BH35/BG35*100))</f>
      </c>
      <c r="BK35" s="13"/>
      <c r="BL35" s="12">
        <f t="shared" si="11"/>
      </c>
      <c r="BM35" s="13">
        <v>0</v>
      </c>
      <c r="BN35" s="13">
        <v>0</v>
      </c>
      <c r="BO35" s="13"/>
      <c r="BP35" s="12">
        <f>IF(BM35&lt;=0,"",IF(BO35/BM35*100&gt;200,"св200",BO35/BM35*100))</f>
      </c>
      <c r="BQ35" s="12">
        <f>IF(BN35&lt;=0,"",IF(BO35/BN35*100&gt;200,"св200",BO35/BN35*100))</f>
      </c>
      <c r="BR35" s="13"/>
      <c r="BS35" s="12">
        <f t="shared" si="12"/>
      </c>
      <c r="BT35" s="13"/>
      <c r="BU35" s="13"/>
      <c r="BV35" s="13"/>
      <c r="BW35" s="12">
        <f>IF(BT35&lt;=0,"",IF(BV35/BT35*100&gt;200,"св200",BV35/BT35*100))</f>
      </c>
      <c r="BX35" s="12">
        <f>IF(BU35&lt;=0,"",IF(BV35/BU35*100&gt;200,"св200",BV35/BU35*100))</f>
      </c>
      <c r="BY35" s="13"/>
      <c r="BZ35" s="12">
        <f t="shared" si="13"/>
      </c>
      <c r="CA35" s="13"/>
      <c r="CB35" s="13"/>
      <c r="CC35" s="13"/>
      <c r="CD35" s="12">
        <f>IF(CA35&lt;=0,"",IF(CC35/CA35*100&gt;200,"св200",CC35/CA35*100))</f>
      </c>
      <c r="CE35" s="12">
        <f>IF(CB35&lt;=0,"",IF(CC35/CB35*100&gt;200,"св200",CC35/CB35*100))</f>
      </c>
      <c r="CF35" s="13">
        <v>0</v>
      </c>
      <c r="CG35" s="12">
        <f t="shared" si="14"/>
      </c>
      <c r="CH35" s="13">
        <v>18</v>
      </c>
      <c r="CI35" s="13">
        <v>18</v>
      </c>
      <c r="CJ35" s="13"/>
      <c r="CK35" s="12">
        <f>IF(CH35&lt;=0,"",IF(CJ35/CH35*100&gt;200,"св200",CJ35/CH35*100))</f>
        <v>0</v>
      </c>
      <c r="CL35" s="12">
        <f>IF(CI35&lt;=0,"",IF(CJ35/CI35*100&gt;200,"св200",CJ35/CI35*100))</f>
        <v>0</v>
      </c>
      <c r="CM35" s="13">
        <v>10</v>
      </c>
      <c r="CN35" s="12">
        <f t="shared" si="15"/>
      </c>
    </row>
    <row r="36" spans="1:92" ht="56.25" customHeight="1" hidden="1">
      <c r="A36" s="14" t="s">
        <v>34</v>
      </c>
      <c r="B36" s="17">
        <f t="shared" si="82"/>
        <v>0</v>
      </c>
      <c r="C36" s="13">
        <f t="shared" si="82"/>
        <v>0</v>
      </c>
      <c r="D36" s="29">
        <f>K36+R36</f>
        <v>0</v>
      </c>
      <c r="E36" s="12">
        <f t="shared" si="76"/>
      </c>
      <c r="F36" s="12">
        <f t="shared" si="77"/>
      </c>
      <c r="G36" s="13">
        <f>N36+U36</f>
        <v>0</v>
      </c>
      <c r="H36" s="12">
        <f>IF(D36&lt;=0,"",IF(G36/D36&gt;200,"св200",G36/D36*100))</f>
      </c>
      <c r="I36" s="13"/>
      <c r="J36" s="13"/>
      <c r="K36" s="13"/>
      <c r="L36" s="12">
        <f t="shared" si="78"/>
      </c>
      <c r="M36" s="12">
        <f t="shared" si="79"/>
      </c>
      <c r="N36" s="13"/>
      <c r="O36" s="12">
        <f>IF(K36&lt;=0,"",IF(N36/K36&gt;200,"св200",N36/K36*100))</f>
      </c>
      <c r="P36" s="13">
        <f t="shared" si="83"/>
        <v>0</v>
      </c>
      <c r="Q36" s="13">
        <f t="shared" si="83"/>
        <v>0</v>
      </c>
      <c r="R36" s="13"/>
      <c r="S36" s="13"/>
      <c r="T36" s="12">
        <f>IF(P36&lt;=0,"",IF(S36/P36&gt;200,"св200",S36/P36*100))</f>
      </c>
      <c r="U36" s="13">
        <f>AB36+AI36+AP36+AW36+BD36+BK36+BR36+BY36+CF36+CM36</f>
        <v>0</v>
      </c>
      <c r="V36" s="12">
        <f>IF(R36&lt;=0,"",IF(U36/R36&gt;200,"св200",U36/R36*100))</f>
      </c>
      <c r="W36" s="13"/>
      <c r="X36" s="13"/>
      <c r="Y36" s="13" t="s">
        <v>47</v>
      </c>
      <c r="Z36" s="12">
        <f t="shared" si="80"/>
      </c>
      <c r="AA36" s="12">
        <f t="shared" si="81"/>
      </c>
      <c r="AB36" s="13"/>
      <c r="AC36" s="12">
        <v>0</v>
      </c>
      <c r="AD36" s="13"/>
      <c r="AE36" s="13"/>
      <c r="AF36" s="13"/>
      <c r="AG36" s="12">
        <f>IF(AD36&lt;=0,"",IF(AF36/AD36*100&gt;200,"св200",AF36/AD36*100))</f>
      </c>
      <c r="AH36" s="12">
        <f>IF(AE36&lt;=0,"",IF(AF36/AE36*100&gt;200,"св200",AF36/AE36*100))</f>
      </c>
      <c r="AI36" s="13"/>
      <c r="AJ36" s="12">
        <f>IF(AF36&lt;=0,"",IF(AI36/AF36&gt;200,"св200",AI36/AF36*100))</f>
      </c>
      <c r="AK36" s="13"/>
      <c r="AL36" s="13"/>
      <c r="AM36" s="13"/>
      <c r="AN36" s="12">
        <f>IF(AK36&lt;=0,"",IF(AM36/AK36*100&gt;200,"св200",AM36/AK36*100))</f>
      </c>
      <c r="AO36" s="12">
        <f>IF(AL36&lt;=0,"",IF(AM36/AL36*100&gt;200,"св200",AM36/AL36*100))</f>
      </c>
      <c r="AP36" s="13"/>
      <c r="AQ36" s="12">
        <f>IF(AM36&lt;=0,"",IF(AP36/AM36&gt;200,"св200",AP36/AM36*100))</f>
      </c>
      <c r="AR36" s="13"/>
      <c r="AS36" s="13"/>
      <c r="AT36" s="13"/>
      <c r="AU36" s="12">
        <f>IF(AR36&lt;=0,"",IF(AT36/AR36*100&gt;200,"св200",AT36/AR36*100))</f>
      </c>
      <c r="AV36" s="12">
        <f>IF(AS36&lt;=0,"",IF(AT36/AS36*100&gt;200,"св200",AT36/AS36*100))</f>
      </c>
      <c r="AW36" s="13"/>
      <c r="AX36" s="12">
        <f>IF(AT36&lt;=0,"",IF(AW36/AT36&gt;200,"св200",AW36/AT36*100))</f>
      </c>
      <c r="AY36" s="13"/>
      <c r="AZ36" s="13"/>
      <c r="BA36" s="13"/>
      <c r="BB36" s="12">
        <f>IF(AY36&lt;=0,"",IF(BA36/AY36*100&gt;200,"св200",BA36/AY36*100))</f>
      </c>
      <c r="BC36" s="12">
        <f>IF(AZ36&lt;=0,"",IF(BA36/AZ36*100&gt;200,"св200",BA36/AZ36*100))</f>
      </c>
      <c r="BD36" s="13"/>
      <c r="BE36" s="12">
        <f>IF(BA36&lt;=0,"",IF(BD36/BA36&gt;200,"св200",BD36/BA36*100))</f>
      </c>
      <c r="BF36" s="13"/>
      <c r="BG36" s="13"/>
      <c r="BH36" s="13"/>
      <c r="BI36" s="12">
        <f>IF(BF36&lt;=0,"",IF(BH36/BF36*100&gt;200,"св200",BH36/BF36*100))</f>
      </c>
      <c r="BJ36" s="12">
        <f>IF(BG36&lt;=0,"",IF(BH36/BG36*100&gt;200,"св200",BH36/BG36*100))</f>
      </c>
      <c r="BK36" s="13"/>
      <c r="BL36" s="12">
        <f>IF(BH36&lt;=0,"",IF(BK36/BH36&gt;200,"св200",BK36/BH36*100))</f>
      </c>
      <c r="BM36" s="13"/>
      <c r="BN36" s="13"/>
      <c r="BO36" s="13"/>
      <c r="BP36" s="12">
        <f>IF(BM36&lt;=0,"",IF(BO36/BM36*100&gt;200,"св200",BO36/BM36*100))</f>
      </c>
      <c r="BQ36" s="12">
        <f>IF(BN36&lt;=0,"",IF(BO36/BN36*100&gt;200,"св200",BO36/BN36*100))</f>
      </c>
      <c r="BR36" s="13"/>
      <c r="BS36" s="12">
        <f>IF(BO36&lt;=0,"",IF(BR36/BO36&gt;200,"св200",BR36/BO36*100))</f>
      </c>
      <c r="BT36" s="13"/>
      <c r="BU36" s="13"/>
      <c r="BV36" s="13"/>
      <c r="BW36" s="12">
        <f>IF(BT36&lt;=0,"",IF(BV36/BT36*100&gt;200,"св200",BV36/BT36*100))</f>
      </c>
      <c r="BX36" s="12">
        <f>IF(BU36&lt;=0,"",IF(BV36/BU36*100&gt;200,"св200",BV36/BU36*100))</f>
      </c>
      <c r="BY36" s="13"/>
      <c r="BZ36" s="12">
        <f>IF(BV36&lt;=0,"",IF(BY36/BV36&gt;200,"св200",BY36/BV36*100))</f>
      </c>
      <c r="CA36" s="13"/>
      <c r="CB36" s="13"/>
      <c r="CC36" s="13"/>
      <c r="CD36" s="12">
        <f>IF(CA36&lt;=0,"",IF(CC36/CA36*100&gt;200,"св200",CC36/CA36*100))</f>
      </c>
      <c r="CE36" s="12">
        <f>IF(CB36&lt;=0,"",IF(CC36/CB36*100&gt;200,"св200",CC36/CB36*100))</f>
      </c>
      <c r="CF36" s="13"/>
      <c r="CG36" s="12">
        <f>IF(CC36&lt;=0,"",IF(CF36/CC36&gt;200,"св200",CF36/CC36*100))</f>
      </c>
      <c r="CH36" s="13"/>
      <c r="CI36" s="13"/>
      <c r="CJ36" s="13"/>
      <c r="CK36" s="12">
        <f>IF(CH36&lt;=0,"",IF(CJ36/CH36*100&gt;200,"св200",CJ36/CH36*100))</f>
      </c>
      <c r="CL36" s="12">
        <f>IF(CI36&lt;=0,"",IF(CJ36/CI36*100&gt;200,"св200",CJ36/CI36*100))</f>
      </c>
      <c r="CM36" s="13"/>
      <c r="CN36" s="12">
        <f>IF(CJ36&lt;=0,"",IF(CM36/CJ36&gt;200,"св200",CM36/CJ36*100))</f>
      </c>
    </row>
    <row r="37" spans="1:92" ht="30.75" customHeight="1" hidden="1">
      <c r="A37" s="14" t="s">
        <v>35</v>
      </c>
      <c r="B37" s="17">
        <f t="shared" si="82"/>
        <v>0</v>
      </c>
      <c r="C37" s="20">
        <f t="shared" si="82"/>
        <v>0</v>
      </c>
      <c r="D37" s="30">
        <f>K37+R37</f>
        <v>0</v>
      </c>
      <c r="E37" s="12">
        <f t="shared" si="76"/>
      </c>
      <c r="F37" s="12">
        <f t="shared" si="77"/>
      </c>
      <c r="G37" s="20">
        <f>N37+U37</f>
        <v>0</v>
      </c>
      <c r="H37" s="12">
        <f>IF(D37&lt;=0,"",IF(G37/D37&gt;200,"св200",G37/D37*100))</f>
      </c>
      <c r="I37" s="20"/>
      <c r="J37" s="20"/>
      <c r="K37" s="13"/>
      <c r="L37" s="12">
        <f t="shared" si="78"/>
      </c>
      <c r="M37" s="12">
        <f t="shared" si="79"/>
      </c>
      <c r="N37" s="20"/>
      <c r="O37" s="12">
        <f>IF(K37&lt;=0,"",IF(N37/K37&gt;200,"св200",N37/K37*100))</f>
      </c>
      <c r="P37" s="13">
        <f t="shared" si="83"/>
        <v>0</v>
      </c>
      <c r="Q37" s="13">
        <f t="shared" si="83"/>
        <v>0</v>
      </c>
      <c r="R37" s="13">
        <f>Y37+AF37+AM37+AT37+BA37+BH37+BO37+BV37+CC37+CJ37</f>
        <v>0</v>
      </c>
      <c r="S37" s="20"/>
      <c r="T37" s="12">
        <f>IF(P37&lt;=0,"",IF(S37/P37&gt;200,"св200",S37/P37*100))</f>
      </c>
      <c r="U37" s="20">
        <f>AB37+AI37+AP37+AW37+BD37+BK37+BR37+BY37+CF37+CM37</f>
        <v>0</v>
      </c>
      <c r="V37" s="12">
        <f>IF(R37&lt;=0,"",IF(U37/R37&gt;200,"св200",U37/R37*100))</f>
      </c>
      <c r="W37" s="13"/>
      <c r="X37" s="13"/>
      <c r="Y37" s="13"/>
      <c r="Z37" s="12">
        <f t="shared" si="80"/>
      </c>
      <c r="AA37" s="12">
        <f t="shared" si="81"/>
      </c>
      <c r="AB37" s="20"/>
      <c r="AC37" s="12">
        <f>IF(Y37&lt;=0,"",IF(AB37/Y37&gt;200,"св200",AB37/Y37*100))</f>
      </c>
      <c r="AD37" s="13"/>
      <c r="AE37" s="13"/>
      <c r="AF37" s="13"/>
      <c r="AG37" s="12">
        <f>IF(AD37&lt;=0,"",IF(AF37/AD37*100&gt;200,"св200",AF37/AD37*100))</f>
      </c>
      <c r="AH37" s="12">
        <f>IF(AE37&lt;=0,"",IF(AF37/AE37*100&gt;200,"св200",AF37/AE37*100))</f>
      </c>
      <c r="AI37" s="20"/>
      <c r="AJ37" s="12">
        <f>IF(AF37&lt;=0,"",IF(AI37/AF37&gt;200,"св200",AI37/AF37*100))</f>
      </c>
      <c r="AK37" s="13"/>
      <c r="AL37" s="13"/>
      <c r="AM37" s="13"/>
      <c r="AN37" s="12">
        <f>IF(AK37&lt;=0,"",IF(AM37/AK37*100&gt;200,"св200",AM37/AK37*100))</f>
      </c>
      <c r="AO37" s="12">
        <f>IF(AL37&lt;=0,"",IF(AM37/AL37*100&gt;200,"св200",AM37/AL37*100))</f>
      </c>
      <c r="AP37" s="20"/>
      <c r="AQ37" s="12">
        <f>IF(AM37&lt;=0,"",IF(AP37/AM37&gt;200,"св200",AP37/AM37*100))</f>
      </c>
      <c r="AR37" s="13"/>
      <c r="AS37" s="13"/>
      <c r="AT37" s="13"/>
      <c r="AU37" s="12">
        <f>IF(AR37&lt;=0,"",IF(AT37/AR37*100&gt;200,"св200",AT37/AR37*100))</f>
      </c>
      <c r="AV37" s="12">
        <f>IF(AS37&lt;=0,"",IF(AT37/AS37*100&gt;200,"св200",AT37/AS37*100))</f>
      </c>
      <c r="AW37" s="20"/>
      <c r="AX37" s="12">
        <f>IF(AT37&lt;=0,"",IF(AW37/AT37&gt;200,"св200",AW37/AT37*100))</f>
      </c>
      <c r="AY37" s="13"/>
      <c r="AZ37" s="13"/>
      <c r="BA37" s="13"/>
      <c r="BB37" s="12">
        <f>IF(AY37&lt;=0,"",IF(BA37/AY37*100&gt;200,"св200",BA37/AY37*100))</f>
      </c>
      <c r="BC37" s="12">
        <f>IF(AZ37&lt;=0,"",IF(BA37/AZ37*100&gt;200,"св200",BA37/AZ37*100))</f>
      </c>
      <c r="BD37" s="20"/>
      <c r="BE37" s="12">
        <f>IF(BA37&lt;=0,"",IF(BD37/BA37&gt;200,"св200",BD37/BA37*100))</f>
      </c>
      <c r="BF37" s="13"/>
      <c r="BG37" s="13"/>
      <c r="BH37" s="13"/>
      <c r="BI37" s="12">
        <f>IF(BF37&lt;=0,"",IF(BH37/BF37*100&gt;200,"св200",BH37/BF37*100))</f>
      </c>
      <c r="BJ37" s="12">
        <f>IF(BG37&lt;=0,"",IF(BH37/BG37*100&gt;200,"св200",BH37/BG37*100))</f>
      </c>
      <c r="BK37" s="20"/>
      <c r="BL37" s="12">
        <f>IF(BH37&lt;=0,"",IF(BK37/BH37&gt;200,"св200",BK37/BH37*100))</f>
      </c>
      <c r="BM37" s="13"/>
      <c r="BN37" s="13"/>
      <c r="BO37" s="13"/>
      <c r="BP37" s="12">
        <f>IF(BM37&lt;=0,"",IF(BO37/BM37*100&gt;200,"св200",BO37/BM37*100))</f>
      </c>
      <c r="BQ37" s="12">
        <f>IF(BN37&lt;=0,"",IF(BO37/BN37*100&gt;200,"св200",BO37/BN37*100))</f>
      </c>
      <c r="BR37" s="20"/>
      <c r="BS37" s="12">
        <f>IF(BO37&lt;=0,"",IF(BR37/BO37&gt;200,"св200",BR37/BO37*100))</f>
      </c>
      <c r="BT37" s="13"/>
      <c r="BU37" s="13"/>
      <c r="BV37" s="13"/>
      <c r="BW37" s="12">
        <f>IF(BT37&lt;=0,"",IF(BV37/BT37*100&gt;200,"св200",BV37/BT37*100))</f>
      </c>
      <c r="BX37" s="12">
        <f>IF(BU37&lt;=0,"",IF(BV37/BU37*100&gt;200,"св200",BV37/BU37*100))</f>
      </c>
      <c r="BY37" s="20"/>
      <c r="BZ37" s="12">
        <f>IF(BV37&lt;=0,"",IF(BY37/BV37&gt;200,"св200",BY37/BV37*100))</f>
      </c>
      <c r="CA37" s="13"/>
      <c r="CB37" s="13"/>
      <c r="CC37" s="13"/>
      <c r="CD37" s="12">
        <f>IF(CA37&lt;=0,"",IF(CC37/CA37*100&gt;200,"св200",CC37/CA37*100))</f>
      </c>
      <c r="CE37" s="12">
        <f>IF(CB37&lt;=0,"",IF(CC37/CB37*100&gt;200,"св200",CC37/CB37*100))</f>
      </c>
      <c r="CF37" s="20"/>
      <c r="CG37" s="12">
        <f>IF(CC37&lt;=0,"",IF(CF37/CC37&gt;200,"св200",CF37/CC37*100))</f>
      </c>
      <c r="CH37" s="13"/>
      <c r="CI37" s="13"/>
      <c r="CJ37" s="13"/>
      <c r="CK37" s="12">
        <f>IF(CH37&lt;=0,"",IF(CJ37/CH37*100&gt;200,"св200",CJ37/CH37*100))</f>
      </c>
      <c r="CL37" s="12">
        <f>IF(CI37&lt;=0,"",IF(CJ37/CI37*100&gt;200,"св200",CJ37/CI37*100))</f>
      </c>
      <c r="CM37" s="20"/>
      <c r="CN37" s="12">
        <f>IF(CJ37&lt;=0,"",IF(CM37/CJ37&gt;200,"св200",CM37/CJ37*100))</f>
      </c>
    </row>
    <row r="38" ht="15" customHeight="1"/>
    <row r="39" spans="1:22" ht="49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</sheetData>
  <sheetProtection/>
  <mergeCells count="16">
    <mergeCell ref="CA4:CG4"/>
    <mergeCell ref="CH4:CN4"/>
    <mergeCell ref="AK4:AQ4"/>
    <mergeCell ref="AR4:AX4"/>
    <mergeCell ref="AY4:BE4"/>
    <mergeCell ref="BF4:BL4"/>
    <mergeCell ref="BM4:BS4"/>
    <mergeCell ref="BT4:BZ4"/>
    <mergeCell ref="AD4:AJ4"/>
    <mergeCell ref="A39:V39"/>
    <mergeCell ref="K1:O1"/>
    <mergeCell ref="A4:A5"/>
    <mergeCell ref="B4:H4"/>
    <mergeCell ref="I4:O4"/>
    <mergeCell ref="P4:V4"/>
    <mergeCell ref="W4:AC4"/>
  </mergeCells>
  <printOptions/>
  <pageMargins left="0.17" right="0.17" top="0.18" bottom="0.19" header="0.2" footer="0.17"/>
  <pageSetup fitToWidth="7" horizontalDpi="600" verticalDpi="600" orientation="portrait" paperSize="9" scale="57" r:id="rId1"/>
  <colBreaks count="6" manualBreakCount="6">
    <brk id="15" max="41" man="1"/>
    <brk id="29" max="41" man="1"/>
    <brk id="43" max="41" man="1"/>
    <brk id="57" max="41" man="1"/>
    <brk id="71" max="41" man="1"/>
    <brk id="85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N296"/>
  <sheetViews>
    <sheetView tabSelected="1" zoomScale="96" zoomScaleNormal="96" zoomScaleSheetLayoutView="115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4" sqref="L14"/>
    </sheetView>
  </sheetViews>
  <sheetFormatPr defaultColWidth="9.125" defaultRowHeight="12.75"/>
  <cols>
    <col min="1" max="1" width="42.00390625" style="1" customWidth="1"/>
    <col min="2" max="3" width="9.875" style="1" customWidth="1"/>
    <col min="4" max="4" width="12.00390625" style="1" customWidth="1"/>
    <col min="5" max="5" width="8.875" style="1" customWidth="1"/>
    <col min="6" max="6" width="8.375" style="1" customWidth="1"/>
    <col min="7" max="8" width="11.375" style="1" customWidth="1"/>
    <col min="9" max="11" width="9.875" style="1" customWidth="1"/>
    <col min="12" max="12" width="8.375" style="1" customWidth="1"/>
    <col min="13" max="13" width="10.125" style="1" customWidth="1"/>
    <col min="14" max="18" width="9.875" style="1" customWidth="1"/>
    <col min="19" max="19" width="7.50390625" style="1" customWidth="1"/>
    <col min="20" max="20" width="8.50390625" style="1" customWidth="1"/>
    <col min="21" max="22" width="9.875" style="1" customWidth="1"/>
    <col min="23" max="24" width="8.625" style="1" customWidth="1"/>
    <col min="25" max="25" width="10.125" style="1" customWidth="1"/>
    <col min="26" max="27" width="6.625" style="1" customWidth="1"/>
    <col min="28" max="28" width="10.375" style="1" customWidth="1"/>
    <col min="29" max="31" width="8.625" style="1" customWidth="1"/>
    <col min="32" max="32" width="8.875" style="1" customWidth="1"/>
    <col min="33" max="33" width="7.875" style="1" customWidth="1"/>
    <col min="34" max="34" width="6.625" style="1" customWidth="1"/>
    <col min="35" max="38" width="8.625" style="1" customWidth="1"/>
    <col min="39" max="39" width="12.00390625" style="39" customWidth="1"/>
    <col min="40" max="41" width="6.625" style="1" customWidth="1"/>
    <col min="42" max="45" width="8.625" style="1" customWidth="1"/>
    <col min="46" max="46" width="10.50390625" style="1" customWidth="1"/>
    <col min="47" max="48" width="6.625" style="1" customWidth="1"/>
    <col min="49" max="53" width="8.625" style="1" customWidth="1"/>
    <col min="54" max="55" width="6.625" style="1" customWidth="1"/>
    <col min="56" max="57" width="8.625" style="1" customWidth="1"/>
    <col min="58" max="58" width="9.50390625" style="1" customWidth="1"/>
    <col min="59" max="60" width="8.625" style="1" customWidth="1"/>
    <col min="61" max="62" width="6.625" style="1" customWidth="1"/>
    <col min="63" max="65" width="8.625" style="1" customWidth="1"/>
    <col min="66" max="66" width="8.625" style="21" customWidth="1"/>
    <col min="67" max="67" width="8.625" style="1" customWidth="1"/>
    <col min="68" max="69" width="6.625" style="1" customWidth="1"/>
    <col min="70" max="71" width="8.625" style="1" customWidth="1"/>
    <col min="72" max="76" width="7.875" style="1" customWidth="1"/>
    <col min="77" max="77" width="10.50390625" style="1" customWidth="1"/>
    <col min="78" max="78" width="9.125" style="1" customWidth="1"/>
    <col min="79" max="83" width="7.875" style="1" customWidth="1"/>
    <col min="84" max="84" width="10.50390625" style="1" customWidth="1"/>
    <col min="85" max="87" width="7.875" style="1" customWidth="1"/>
    <col min="88" max="88" width="9.00390625" style="1" customWidth="1"/>
    <col min="89" max="90" width="7.875" style="1" customWidth="1"/>
    <col min="91" max="91" width="9.50390625" style="1" customWidth="1"/>
    <col min="92" max="92" width="7.875" style="1" customWidth="1"/>
    <col min="93" max="16384" width="9.125" style="1" customWidth="1"/>
  </cols>
  <sheetData>
    <row r="1" spans="11:89" ht="12" customHeight="1" hidden="1">
      <c r="K1" s="77" t="s">
        <v>0</v>
      </c>
      <c r="L1" s="77"/>
      <c r="M1" s="77"/>
      <c r="N1" s="77"/>
      <c r="O1" s="77"/>
      <c r="P1" s="2"/>
      <c r="R1" s="2"/>
      <c r="T1" s="2"/>
      <c r="U1" s="2"/>
      <c r="V1" s="2"/>
      <c r="W1" s="2"/>
      <c r="AF1" s="2"/>
      <c r="AG1" s="2"/>
      <c r="AK1" s="2"/>
      <c r="AT1" s="2"/>
      <c r="AU1" s="2"/>
      <c r="AY1" s="2"/>
      <c r="BH1" s="2"/>
      <c r="BI1" s="2"/>
      <c r="BM1" s="2"/>
      <c r="BV1" s="2"/>
      <c r="BW1" s="2"/>
      <c r="CA1" s="2"/>
      <c r="CJ1" s="2"/>
      <c r="CK1" s="2"/>
    </row>
    <row r="2" spans="1:88" ht="45" customHeight="1">
      <c r="A2" s="1" t="s">
        <v>65</v>
      </c>
      <c r="E2" s="22"/>
      <c r="H2" s="72"/>
      <c r="I2" s="60"/>
      <c r="J2" s="61"/>
      <c r="K2" s="58"/>
      <c r="L2" s="61"/>
      <c r="M2" s="61"/>
      <c r="N2" s="61"/>
      <c r="O2" s="61"/>
      <c r="P2" s="60"/>
      <c r="Q2" s="61"/>
      <c r="R2" s="58"/>
      <c r="AG2" s="58"/>
      <c r="AM2" s="36"/>
      <c r="BN2" s="36"/>
      <c r="BY2" s="58"/>
      <c r="BZ2" s="61"/>
      <c r="CA2" s="61"/>
      <c r="CB2" s="61"/>
      <c r="CC2" s="61"/>
      <c r="CD2" s="58"/>
      <c r="CE2" s="61"/>
      <c r="CF2" s="60"/>
      <c r="CJ2" s="58"/>
    </row>
    <row r="3" spans="1:89" ht="14.25" customHeight="1">
      <c r="A3" s="1" t="s">
        <v>46</v>
      </c>
      <c r="K3" s="2" t="s">
        <v>1</v>
      </c>
      <c r="L3" s="2"/>
      <c r="M3" s="2"/>
      <c r="N3" s="2"/>
      <c r="O3" s="2"/>
      <c r="P3" s="2"/>
      <c r="S3" s="2"/>
      <c r="T3" s="2"/>
      <c r="U3" s="2"/>
      <c r="V3" s="2"/>
      <c r="W3" s="2"/>
      <c r="AF3" s="2"/>
      <c r="AG3" s="2"/>
      <c r="AK3" s="2"/>
      <c r="AM3" s="36"/>
      <c r="AT3" s="2"/>
      <c r="AU3" s="2"/>
      <c r="AY3" s="2"/>
      <c r="BH3" s="2"/>
      <c r="BI3" s="2"/>
      <c r="BM3" s="2"/>
      <c r="BN3" s="36"/>
      <c r="BV3" s="2"/>
      <c r="BW3" s="2"/>
      <c r="CA3" s="2"/>
      <c r="CJ3" s="2"/>
      <c r="CK3" s="2"/>
    </row>
    <row r="4" spans="1:92" ht="17.25" customHeight="1">
      <c r="A4" s="78" t="s">
        <v>2</v>
      </c>
      <c r="B4" s="73" t="s">
        <v>3</v>
      </c>
      <c r="C4" s="74"/>
      <c r="D4" s="74"/>
      <c r="E4" s="74"/>
      <c r="F4" s="74"/>
      <c r="G4" s="74"/>
      <c r="H4" s="75"/>
      <c r="I4" s="73" t="s">
        <v>4</v>
      </c>
      <c r="J4" s="74"/>
      <c r="K4" s="74"/>
      <c r="L4" s="74"/>
      <c r="M4" s="74"/>
      <c r="N4" s="74"/>
      <c r="O4" s="75"/>
      <c r="P4" s="73" t="s">
        <v>5</v>
      </c>
      <c r="Q4" s="74"/>
      <c r="R4" s="74"/>
      <c r="S4" s="74"/>
      <c r="T4" s="74"/>
      <c r="U4" s="74"/>
      <c r="V4" s="75"/>
      <c r="W4" s="73" t="s">
        <v>36</v>
      </c>
      <c r="X4" s="74"/>
      <c r="Y4" s="74"/>
      <c r="Z4" s="74"/>
      <c r="AA4" s="74"/>
      <c r="AB4" s="74"/>
      <c r="AC4" s="75"/>
      <c r="AD4" s="76" t="s">
        <v>37</v>
      </c>
      <c r="AE4" s="76"/>
      <c r="AF4" s="76"/>
      <c r="AG4" s="76"/>
      <c r="AH4" s="76"/>
      <c r="AI4" s="76"/>
      <c r="AJ4" s="76"/>
      <c r="AK4" s="73" t="s">
        <v>38</v>
      </c>
      <c r="AL4" s="74"/>
      <c r="AM4" s="74"/>
      <c r="AN4" s="74"/>
      <c r="AO4" s="74"/>
      <c r="AP4" s="74"/>
      <c r="AQ4" s="75"/>
      <c r="AR4" s="76" t="s">
        <v>39</v>
      </c>
      <c r="AS4" s="76"/>
      <c r="AT4" s="76"/>
      <c r="AU4" s="76"/>
      <c r="AV4" s="76"/>
      <c r="AW4" s="76"/>
      <c r="AX4" s="76"/>
      <c r="AY4" s="73" t="s">
        <v>40</v>
      </c>
      <c r="AZ4" s="74"/>
      <c r="BA4" s="74"/>
      <c r="BB4" s="74"/>
      <c r="BC4" s="74"/>
      <c r="BD4" s="74"/>
      <c r="BE4" s="75"/>
      <c r="BF4" s="76" t="s">
        <v>41</v>
      </c>
      <c r="BG4" s="76"/>
      <c r="BH4" s="76"/>
      <c r="BI4" s="76"/>
      <c r="BJ4" s="76"/>
      <c r="BK4" s="76"/>
      <c r="BL4" s="76"/>
      <c r="BM4" s="73" t="s">
        <v>42</v>
      </c>
      <c r="BN4" s="74"/>
      <c r="BO4" s="74"/>
      <c r="BP4" s="74"/>
      <c r="BQ4" s="74"/>
      <c r="BR4" s="74"/>
      <c r="BS4" s="75"/>
      <c r="BT4" s="76" t="s">
        <v>43</v>
      </c>
      <c r="BU4" s="76"/>
      <c r="BV4" s="76"/>
      <c r="BW4" s="76"/>
      <c r="BX4" s="76"/>
      <c r="BY4" s="76"/>
      <c r="BZ4" s="76"/>
      <c r="CA4" s="73" t="s">
        <v>44</v>
      </c>
      <c r="CB4" s="74"/>
      <c r="CC4" s="74"/>
      <c r="CD4" s="74"/>
      <c r="CE4" s="74"/>
      <c r="CF4" s="74"/>
      <c r="CG4" s="75"/>
      <c r="CH4" s="76" t="s">
        <v>45</v>
      </c>
      <c r="CI4" s="76"/>
      <c r="CJ4" s="76"/>
      <c r="CK4" s="76"/>
      <c r="CL4" s="76"/>
      <c r="CM4" s="76"/>
      <c r="CN4" s="76"/>
    </row>
    <row r="5" spans="1:92" ht="80.25" customHeight="1">
      <c r="A5" s="78"/>
      <c r="B5" s="5" t="s">
        <v>6</v>
      </c>
      <c r="C5" s="5" t="s">
        <v>7</v>
      </c>
      <c r="D5" s="35" t="s">
        <v>70</v>
      </c>
      <c r="E5" s="5" t="s">
        <v>8</v>
      </c>
      <c r="F5" s="5" t="s">
        <v>9</v>
      </c>
      <c r="G5" s="25" t="s">
        <v>69</v>
      </c>
      <c r="H5" s="5" t="s">
        <v>50</v>
      </c>
      <c r="I5" s="5" t="s">
        <v>6</v>
      </c>
      <c r="J5" s="5" t="s">
        <v>7</v>
      </c>
      <c r="K5" s="35" t="s">
        <v>66</v>
      </c>
      <c r="L5" s="5" t="s">
        <v>8</v>
      </c>
      <c r="M5" s="5" t="s">
        <v>9</v>
      </c>
      <c r="N5" s="25" t="s">
        <v>69</v>
      </c>
      <c r="O5" s="5" t="s">
        <v>50</v>
      </c>
      <c r="P5" s="5" t="s">
        <v>6</v>
      </c>
      <c r="Q5" s="5" t="s">
        <v>7</v>
      </c>
      <c r="R5" s="35" t="s">
        <v>66</v>
      </c>
      <c r="S5" s="5" t="s">
        <v>8</v>
      </c>
      <c r="T5" s="5" t="s">
        <v>9</v>
      </c>
      <c r="U5" s="25" t="s">
        <v>69</v>
      </c>
      <c r="V5" s="5" t="s">
        <v>50</v>
      </c>
      <c r="W5" s="5" t="s">
        <v>6</v>
      </c>
      <c r="X5" s="5" t="s">
        <v>7</v>
      </c>
      <c r="Y5" s="35" t="s">
        <v>66</v>
      </c>
      <c r="Z5" s="5" t="s">
        <v>8</v>
      </c>
      <c r="AA5" s="5" t="s">
        <v>9</v>
      </c>
      <c r="AB5" s="25" t="s">
        <v>67</v>
      </c>
      <c r="AC5" s="5" t="s">
        <v>50</v>
      </c>
      <c r="AD5" s="5" t="s">
        <v>6</v>
      </c>
      <c r="AE5" s="5" t="s">
        <v>7</v>
      </c>
      <c r="AF5" s="35" t="s">
        <v>66</v>
      </c>
      <c r="AG5" s="5" t="s">
        <v>8</v>
      </c>
      <c r="AH5" s="5" t="s">
        <v>9</v>
      </c>
      <c r="AI5" s="25" t="s">
        <v>67</v>
      </c>
      <c r="AJ5" s="5" t="s">
        <v>50</v>
      </c>
      <c r="AK5" s="5" t="s">
        <v>6</v>
      </c>
      <c r="AL5" s="5" t="s">
        <v>7</v>
      </c>
      <c r="AM5" s="45" t="s">
        <v>68</v>
      </c>
      <c r="AN5" s="5" t="s">
        <v>8</v>
      </c>
      <c r="AO5" s="5" t="s">
        <v>9</v>
      </c>
      <c r="AP5" s="25" t="s">
        <v>69</v>
      </c>
      <c r="AQ5" s="5" t="s">
        <v>50</v>
      </c>
      <c r="AR5" s="5" t="s">
        <v>6</v>
      </c>
      <c r="AS5" s="5" t="s">
        <v>7</v>
      </c>
      <c r="AT5" s="35" t="s">
        <v>66</v>
      </c>
      <c r="AU5" s="5" t="s">
        <v>8</v>
      </c>
      <c r="AV5" s="5" t="s">
        <v>9</v>
      </c>
      <c r="AW5" s="25" t="s">
        <v>69</v>
      </c>
      <c r="AX5" s="5" t="s">
        <v>50</v>
      </c>
      <c r="AY5" s="5" t="s">
        <v>6</v>
      </c>
      <c r="AZ5" s="5" t="s">
        <v>7</v>
      </c>
      <c r="BA5" s="35" t="s">
        <v>66</v>
      </c>
      <c r="BB5" s="5" t="s">
        <v>8</v>
      </c>
      <c r="BC5" s="5" t="s">
        <v>9</v>
      </c>
      <c r="BD5" s="25" t="s">
        <v>69</v>
      </c>
      <c r="BE5" s="5" t="s">
        <v>50</v>
      </c>
      <c r="BF5" s="5" t="s">
        <v>6</v>
      </c>
      <c r="BG5" s="5" t="s">
        <v>7</v>
      </c>
      <c r="BH5" s="35" t="s">
        <v>66</v>
      </c>
      <c r="BI5" s="5" t="s">
        <v>8</v>
      </c>
      <c r="BJ5" s="5" t="s">
        <v>9</v>
      </c>
      <c r="BK5" s="25" t="s">
        <v>69</v>
      </c>
      <c r="BL5" s="5" t="s">
        <v>50</v>
      </c>
      <c r="BM5" s="5" t="s">
        <v>6</v>
      </c>
      <c r="BN5" s="34" t="s">
        <v>7</v>
      </c>
      <c r="BO5" s="35" t="s">
        <v>66</v>
      </c>
      <c r="BP5" s="5" t="s">
        <v>8</v>
      </c>
      <c r="BQ5" s="5" t="s">
        <v>9</v>
      </c>
      <c r="BR5" s="25" t="s">
        <v>69</v>
      </c>
      <c r="BS5" s="5" t="s">
        <v>50</v>
      </c>
      <c r="BT5" s="5" t="s">
        <v>6</v>
      </c>
      <c r="BU5" s="5" t="s">
        <v>7</v>
      </c>
      <c r="BV5" s="35" t="s">
        <v>66</v>
      </c>
      <c r="BW5" s="5" t="s">
        <v>8</v>
      </c>
      <c r="BX5" s="5" t="s">
        <v>9</v>
      </c>
      <c r="BY5" s="25" t="s">
        <v>69</v>
      </c>
      <c r="BZ5" s="5" t="s">
        <v>50</v>
      </c>
      <c r="CA5" s="34" t="s">
        <v>6</v>
      </c>
      <c r="CB5" s="34" t="s">
        <v>7</v>
      </c>
      <c r="CC5" s="35" t="s">
        <v>66</v>
      </c>
      <c r="CD5" s="34" t="s">
        <v>8</v>
      </c>
      <c r="CE5" s="34" t="s">
        <v>9</v>
      </c>
      <c r="CF5" s="25" t="s">
        <v>67</v>
      </c>
      <c r="CG5" s="34" t="s">
        <v>50</v>
      </c>
      <c r="CH5" s="5" t="s">
        <v>6</v>
      </c>
      <c r="CI5" s="5" t="s">
        <v>7</v>
      </c>
      <c r="CJ5" s="35" t="s">
        <v>66</v>
      </c>
      <c r="CK5" s="5" t="s">
        <v>8</v>
      </c>
      <c r="CL5" s="5" t="s">
        <v>9</v>
      </c>
      <c r="CM5" s="25" t="s">
        <v>69</v>
      </c>
      <c r="CN5" s="5" t="s">
        <v>50</v>
      </c>
    </row>
    <row r="6" spans="1:92" ht="9.75" customHeight="1">
      <c r="A6" s="3">
        <v>1</v>
      </c>
      <c r="B6" s="4">
        <v>2</v>
      </c>
      <c r="C6" s="4">
        <v>3</v>
      </c>
      <c r="D6" s="3">
        <v>4</v>
      </c>
      <c r="E6" s="4">
        <v>5</v>
      </c>
      <c r="F6" s="4">
        <v>6</v>
      </c>
      <c r="G6" s="3">
        <v>7</v>
      </c>
      <c r="H6" s="4">
        <v>8</v>
      </c>
      <c r="I6" s="4">
        <v>9</v>
      </c>
      <c r="J6" s="3">
        <v>10</v>
      </c>
      <c r="K6" s="4">
        <v>11</v>
      </c>
      <c r="L6" s="4">
        <v>12</v>
      </c>
      <c r="M6" s="3">
        <v>13</v>
      </c>
      <c r="N6" s="4">
        <v>14</v>
      </c>
      <c r="O6" s="4">
        <v>15</v>
      </c>
      <c r="P6" s="3">
        <v>16</v>
      </c>
      <c r="Q6" s="4">
        <v>17</v>
      </c>
      <c r="R6" s="4">
        <v>18</v>
      </c>
      <c r="S6" s="3">
        <v>19</v>
      </c>
      <c r="T6" s="4">
        <v>20</v>
      </c>
      <c r="U6" s="4">
        <v>21</v>
      </c>
      <c r="V6" s="3">
        <v>22</v>
      </c>
      <c r="W6" s="4">
        <v>23</v>
      </c>
      <c r="X6" s="4">
        <v>24</v>
      </c>
      <c r="Y6" s="3">
        <v>25</v>
      </c>
      <c r="Z6" s="4">
        <v>26</v>
      </c>
      <c r="AA6" s="4">
        <v>27</v>
      </c>
      <c r="AB6" s="3">
        <v>28</v>
      </c>
      <c r="AC6" s="4">
        <v>29</v>
      </c>
      <c r="AD6" s="4">
        <v>30</v>
      </c>
      <c r="AE6" s="3">
        <v>31</v>
      </c>
      <c r="AF6" s="4">
        <v>32</v>
      </c>
      <c r="AG6" s="4">
        <v>33</v>
      </c>
      <c r="AH6" s="3">
        <v>34</v>
      </c>
      <c r="AI6" s="4">
        <v>35</v>
      </c>
      <c r="AJ6" s="4">
        <v>36</v>
      </c>
      <c r="AK6" s="4">
        <v>23</v>
      </c>
      <c r="AL6" s="4">
        <v>24</v>
      </c>
      <c r="AM6" s="44" t="s">
        <v>47</v>
      </c>
      <c r="AN6" s="4">
        <v>26</v>
      </c>
      <c r="AO6" s="4">
        <v>27</v>
      </c>
      <c r="AP6" s="3">
        <v>28</v>
      </c>
      <c r="AQ6" s="4">
        <v>29</v>
      </c>
      <c r="AR6" s="4">
        <v>30</v>
      </c>
      <c r="AS6" s="3">
        <v>31</v>
      </c>
      <c r="AT6" s="4">
        <v>32</v>
      </c>
      <c r="AU6" s="4">
        <v>33</v>
      </c>
      <c r="AV6" s="3">
        <v>34</v>
      </c>
      <c r="AW6" s="4">
        <v>35</v>
      </c>
      <c r="AX6" s="4">
        <v>36</v>
      </c>
      <c r="AY6" s="4">
        <v>23</v>
      </c>
      <c r="AZ6" s="4">
        <v>24</v>
      </c>
      <c r="BA6" s="5" t="s">
        <v>48</v>
      </c>
      <c r="BB6" s="4">
        <v>26</v>
      </c>
      <c r="BC6" s="4">
        <v>27</v>
      </c>
      <c r="BD6" s="3">
        <v>28</v>
      </c>
      <c r="BE6" s="4">
        <v>29</v>
      </c>
      <c r="BF6" s="4">
        <v>30</v>
      </c>
      <c r="BG6" s="3">
        <v>31</v>
      </c>
      <c r="BH6" s="4">
        <v>32</v>
      </c>
      <c r="BI6" s="4">
        <v>33</v>
      </c>
      <c r="BJ6" s="3">
        <v>34</v>
      </c>
      <c r="BK6" s="4">
        <v>35</v>
      </c>
      <c r="BL6" s="4">
        <v>36</v>
      </c>
      <c r="BM6" s="4">
        <v>23</v>
      </c>
      <c r="BN6" s="49">
        <v>24</v>
      </c>
      <c r="BO6" s="3">
        <v>25</v>
      </c>
      <c r="BP6" s="4">
        <v>26</v>
      </c>
      <c r="BQ6" s="4">
        <v>27</v>
      </c>
      <c r="BR6" s="3">
        <v>28</v>
      </c>
      <c r="BS6" s="4">
        <v>29</v>
      </c>
      <c r="BT6" s="4">
        <v>30</v>
      </c>
      <c r="BU6" s="3">
        <v>31</v>
      </c>
      <c r="BV6" s="4">
        <v>32</v>
      </c>
      <c r="BW6" s="4">
        <v>33</v>
      </c>
      <c r="BX6" s="3">
        <v>34</v>
      </c>
      <c r="BY6" s="4">
        <v>35</v>
      </c>
      <c r="BZ6" s="4">
        <v>36</v>
      </c>
      <c r="CA6" s="4">
        <v>23</v>
      </c>
      <c r="CB6" s="4">
        <v>24</v>
      </c>
      <c r="CC6" s="3">
        <v>25</v>
      </c>
      <c r="CD6" s="4">
        <v>26</v>
      </c>
      <c r="CE6" s="4">
        <v>27</v>
      </c>
      <c r="CF6" s="3">
        <v>28</v>
      </c>
      <c r="CG6" s="4">
        <v>29</v>
      </c>
      <c r="CH6" s="4">
        <v>30</v>
      </c>
      <c r="CI6" s="3">
        <v>31</v>
      </c>
      <c r="CJ6" s="4">
        <v>32</v>
      </c>
      <c r="CK6" s="4">
        <v>33</v>
      </c>
      <c r="CL6" s="3">
        <v>34</v>
      </c>
      <c r="CM6" s="4" t="s">
        <v>46</v>
      </c>
      <c r="CN6" s="4">
        <v>36</v>
      </c>
    </row>
    <row r="7" spans="1:92" s="9" customFormat="1" ht="21.75" customHeight="1">
      <c r="A7" s="38" t="s">
        <v>10</v>
      </c>
      <c r="B7" s="7">
        <f>SUM(B8,B11,B12,B13,B14,B17,B18,B19,B28,B37,B9,B29,B30,B34,B35)</f>
        <v>172495.1</v>
      </c>
      <c r="C7" s="7">
        <f>SUM(C8,C11,C12,C13,C14,C17,C18,C19,C28,C37,C9,C29,C30,C34,C35)</f>
        <v>176433.6</v>
      </c>
      <c r="D7" s="22">
        <f>SUM(D8,D11,D12,D13,D14,D17,D18,D19,D28,D37,D9,D29,D30,D34,D35)</f>
        <v>119077.211</v>
      </c>
      <c r="E7" s="84">
        <f>IF(B7&lt;=0,"",IF(D7/B7*100&gt;200,"св200",D7/B7*100))</f>
        <v>69.03222816184343</v>
      </c>
      <c r="F7" s="84">
        <f>IF(C7&lt;=0,"",IF(D7/C7*100&gt;200,"св200",D7/C7*100))</f>
        <v>67.49123239564345</v>
      </c>
      <c r="G7" s="22">
        <f>SUM(G8,G11,G12,G13,G14,G17,G18,G19,G28,G37,G9,G29,G30,G34,G35)</f>
        <v>119739.61699999998</v>
      </c>
      <c r="H7" s="84">
        <f>IF(D7&lt;=0,"",IF(D7/G7*100&gt;200,"св200",D7/G7*100))</f>
        <v>99.44679462270204</v>
      </c>
      <c r="I7" s="7">
        <f>SUM(I8,I9,I11,I12,I13,I14,I17,I18,I19,I28,I37,I30,I34,I35,I29)</f>
        <v>137961.1</v>
      </c>
      <c r="J7" s="7">
        <f>SUM(J8,J9,J11,J12,J13,J14,J17,J18,J19,J28,J37,J30,J34,J35,J29)</f>
        <v>141307.30000000002</v>
      </c>
      <c r="K7" s="22">
        <f>SUM(K8,K11,K12,K13,K14,K17,K18,K19,K28,K37,K9,K29,K30,K34,K35)</f>
        <v>98186.24999999999</v>
      </c>
      <c r="L7" s="84">
        <f>IF(I7&lt;=0,"",IF(K7/I7*100&gt;200,"св200",K7/I7*100))</f>
        <v>71.16951807429774</v>
      </c>
      <c r="M7" s="84">
        <f>IF(J7&lt;=0,"",IF(K7/J7*100&gt;200,"св200",K7/J7*100))</f>
        <v>69.48420216082253</v>
      </c>
      <c r="N7" s="22">
        <f>SUM(N8,N11,N12,N13,N14,N17,N18,N19,N28,N37,N9,N29,N30,N34,N35)</f>
        <v>95650.08</v>
      </c>
      <c r="O7" s="84">
        <f>IF(K7&lt;=0,"",IF(K7/N7*100&gt;200,"св200",K7/N7*100))</f>
        <v>102.65150849847693</v>
      </c>
      <c r="P7" s="7">
        <f>SUM(P8,P9,P11,P12,P13,P14,P17,P18,P19,P28,P37,P30,P34,P35)</f>
        <v>34534</v>
      </c>
      <c r="Q7" s="7">
        <f>SUM(Q8,Q9,Q11,Q12,Q13,Q14,Q17,Q18,Q19,Q28,Q37,Q30,Q34,Q35)</f>
        <v>35126.3</v>
      </c>
      <c r="R7" s="22">
        <f>SUM(R8,R11,R12,R13,R14,R17,R18,R19,R28,R37,R9,R30,R34,R35)</f>
        <v>20890.961000000003</v>
      </c>
      <c r="S7" s="51">
        <f>IF(P7&lt;=0,"",IF(R7/P7&gt;200,"св200",R7/P7*100))</f>
        <v>60.493892975039095</v>
      </c>
      <c r="T7" s="51">
        <f>IF(Q7&lt;=0,"",IF(R7/Q7&gt;200,"св200",R7/Q7*100))</f>
        <v>59.47384438440713</v>
      </c>
      <c r="U7" s="22">
        <f>SUM(U8,U11,U12,U13,U14,U17,U18,U19,U28,U30,U34,U35,U37,U9)</f>
        <v>24089.537000000004</v>
      </c>
      <c r="V7" s="84">
        <f>IF(R7&lt;=0,"",IF(R7/U7*100&gt;200,"св200",R7/U7*100))</f>
        <v>86.72213583847626</v>
      </c>
      <c r="W7" s="7">
        <f>SUM(W8,W11,W12,W13,W14,W17,W18,W19,W28:W37,W9)</f>
        <v>23085</v>
      </c>
      <c r="X7" s="7">
        <f>SUM(X8,X11,X12,X13,X14,X17,X18,X19,X28:X37,X9)</f>
        <v>23085</v>
      </c>
      <c r="Y7" s="40">
        <f>SUM(Y8,Y11,Y12,Y13,Y14,Y17,Y18,Y19,Y28,Y37,Y9,Y34,Y35,Y30)</f>
        <v>11666.810000000001</v>
      </c>
      <c r="Z7" s="84">
        <f>IF(W7&lt;=0,"",IF(Y7/W7*100&gt;200,"св200",Y7/W7*100))</f>
        <v>50.538488195798145</v>
      </c>
      <c r="AA7" s="84">
        <f>IF(X7&lt;=0,"",IF(Y7/X7*100&gt;200,"св200",Y7/X7*100))</f>
        <v>50.538488195798145</v>
      </c>
      <c r="AB7" s="22">
        <f>SUM(AB8,AB11,AB12,AB13,AB14,AB17,AB18,AB19,AB28,AB30,AB34,AB35,AB9)</f>
        <v>12550.140000000001</v>
      </c>
      <c r="AC7" s="84">
        <f>IF(Y7&lt;=0,"",IF(Y7/AB7*100&gt;200,"св200",Y7/AB7*100))</f>
        <v>92.96159246032315</v>
      </c>
      <c r="AD7" s="7">
        <f>SUM(AD8,AD11,AD12,AD13,AD14,AD17,AD18,AD19,AD28:AD37,AD9)</f>
        <v>1640</v>
      </c>
      <c r="AE7" s="7">
        <f>SUM(AE8,AE11,AE12,AE13,AE14,AE17,AE18,AE19,AE28:AE37,AE9)</f>
        <v>1640</v>
      </c>
      <c r="AF7" s="22">
        <f>SUM(AF8,AF11,AF12,AF13,AF14,AF17,AF18,AF19,AF28:AF37,AF9)</f>
        <v>974.1599999999999</v>
      </c>
      <c r="AG7" s="84">
        <f>IF(AD7&lt;=0,"",IF(AF7/AD7*100&gt;200,"св200",AF7/AD7*100))</f>
        <v>59.399999999999984</v>
      </c>
      <c r="AH7" s="84">
        <f>IF(AE7&lt;=0,"",IF(AF7/AE7*100&gt;200,"св200",AF7/AE7*100))</f>
        <v>59.399999999999984</v>
      </c>
      <c r="AI7" s="22">
        <f>SUM(AI8,AI11,AI12,AI13,AI14,AI17,AI18,AI19,AI28,AI30,AI34,AI35,AI9)</f>
        <v>939.9100000000001</v>
      </c>
      <c r="AJ7" s="84">
        <f>IF(AF7&lt;=0,"",IF(AF7/AI7*100&gt;200,"св200",AF7/AI7*100))</f>
        <v>103.6439659116298</v>
      </c>
      <c r="AK7" s="7">
        <f>SUM(AK8,AK11,AK12,AK13,AK14,AK17,AK18,AK19,AK28:AK37,AK9)</f>
        <v>3560</v>
      </c>
      <c r="AL7" s="7">
        <f>SUM(AL8,AL11,AL12,AL13,AL14,AL17,AL18,AL19,AL28:AL37,AL9)</f>
        <v>3586.5</v>
      </c>
      <c r="AM7" s="40">
        <f>SUM(AM8,AM11,AM12,AM13,AM14,AM17,AM18,AM19,AM28,AK39,AM37,AM9,AM34,AM35)</f>
        <v>2620.99</v>
      </c>
      <c r="AN7" s="84">
        <f>IF(AK7&lt;=0,"",IF(AM7/AK7*100&gt;200,"св200",AM7/AK7*100))</f>
        <v>73.62331460674156</v>
      </c>
      <c r="AO7" s="84">
        <f>IF(AL7&lt;=0,"",IF(AM7/AL7*100&gt;200,"св200",AM7/AL7*100))</f>
        <v>73.07932524745573</v>
      </c>
      <c r="AP7" s="22">
        <f>SUM(AP8,AP11,AP12,AP13,AP14,AP17,AP18,AP19,AP28,AP37,AP9,AP30)</f>
        <v>2402.427</v>
      </c>
      <c r="AQ7" s="84">
        <f>IF(AM7&lt;=0,"",IF(AM7/AP7*100&gt;200,"св200",AM7/AP7*100))</f>
        <v>109.09759172703268</v>
      </c>
      <c r="AR7" s="7">
        <f>SUM(AR8,AR9,AR11,AR12,AR13,AR14,AR17,AR18,AR19,AR28:AR37)</f>
        <v>731</v>
      </c>
      <c r="AS7" s="7">
        <f>SUM(AS8,AS9,AS11,AS12,AS13,AS14,AS17,AS18,AS19,AS28:AS37)</f>
        <v>731</v>
      </c>
      <c r="AT7" s="22">
        <f>SUM(AT8,AT11,AT12,AT13,AT14,AT17,AT18,AT19,AT28,AT37,AT9,AT34)</f>
        <v>495.466</v>
      </c>
      <c r="AU7" s="84">
        <f>IF(AR7&lt;=0,"",IF(AT7/AR7*100&gt;200,"св200",AT7/AR7*100))</f>
        <v>67.77920656634747</v>
      </c>
      <c r="AV7" s="84">
        <f>IF(AS7&lt;=0,"",IF(AT7/AS7*100&gt;200,"св200",AT7/AS7*100))</f>
        <v>67.77920656634747</v>
      </c>
      <c r="AW7" s="22">
        <f>SUM(AW8,AW11,AW12,AW13,AW14,AW17,AW18,AW19,AW28,AW37,AW9,AW34)</f>
        <v>694.38</v>
      </c>
      <c r="AX7" s="84">
        <f>IF(AT7&lt;=0,"",IF(AT7/AW7*100&gt;200,"св200",AT7/AW7*100))</f>
        <v>71.35372562573808</v>
      </c>
      <c r="AY7" s="22">
        <f>SUM(AY8,AY11,AY12,AY13,AY14,AY17,AY18,AY19,AY28:AY37,AY9)</f>
        <v>687</v>
      </c>
      <c r="AZ7" s="22">
        <f>SUM(AZ8,AZ11,AZ12,AZ13,AZ14,AZ17,AZ18,AZ19,AZ28:AZ37,AZ9)</f>
        <v>697</v>
      </c>
      <c r="BA7" s="22">
        <f>SUM(BA8,BA11,BA12,BA13,BA14,BA17,BA18,BA19,BA28,BA37,BA9,BA35)</f>
        <v>529.31</v>
      </c>
      <c r="BB7" s="84">
        <f>IF(AY7&lt;=0,"",IF(BA7/AY7*100&gt;200,"св200",BA7/AY7*100))</f>
        <v>77.04657933042212</v>
      </c>
      <c r="BC7" s="84">
        <f>IF(AZ7&lt;=0,"",IF(BA7/AZ7*100&gt;200,"св200",BA7/AZ7*100))</f>
        <v>75.94117647058822</v>
      </c>
      <c r="BD7" s="22">
        <f>SUM(BD8,BD11,BD12,BD13,BD14,BD17,BD18,BD19,BD28,BD37,BD9)</f>
        <v>521.56</v>
      </c>
      <c r="BE7" s="84">
        <f>IF(BA7&lt;=0,"",IF(BA7/BD7*100&gt;200,"св200",BA7/BD7*100))</f>
        <v>101.48592683487998</v>
      </c>
      <c r="BF7" s="22">
        <f>SUM(BF8,BF11,BF12,BF13,BF14,BF17,BF18,BF19,BF28:BF37,BF9)</f>
        <v>1163</v>
      </c>
      <c r="BG7" s="22">
        <f>SUM(BG8,BG11,BG12,BG13,BG14,BG17,BG18,BG19,BG28:BG37,BG9)</f>
        <v>1163</v>
      </c>
      <c r="BH7" s="22">
        <f>SUM(BH8,BH11,BH12,BH13,BH14,BH17,BH18,BH19,BH28:BH37,BH9)</f>
        <v>688.36</v>
      </c>
      <c r="BI7" s="84">
        <f>IF(BF7&lt;=0,"",IF(BH7/BF7*100&gt;200,"св200",BH7/BF7*100))</f>
        <v>59.18830610490112</v>
      </c>
      <c r="BJ7" s="84">
        <f>IF(BG7&lt;=0,"",IF(BH7/BG7*100&gt;200,"св200",BH7/BG7*100))</f>
        <v>59.18830610490112</v>
      </c>
      <c r="BK7" s="22">
        <f>SUM(BK8,BK11,BK12,BK13,BK14,BK17,BK18,BK19,BK28,BK30,BK34,BK35,BK9)</f>
        <v>1551.86</v>
      </c>
      <c r="BL7" s="84">
        <f>IF(BH7&lt;=0,"",IF(BH7/BK7*100&gt;200,"св200",BH7/BK7*100))</f>
        <v>44.357094067763846</v>
      </c>
      <c r="BM7" s="22">
        <f>SUM(BM8,BM11,BM12,BM13,BM14,BM17,BM18,BM19,BM28:BM37,BM9)</f>
        <v>1215</v>
      </c>
      <c r="BN7" s="40">
        <f>SUM(BN8,BN11,BN12,BN13,BN14,BN17,BN18,BN19,BN28:BN37,BN9)</f>
        <v>1277.94</v>
      </c>
      <c r="BO7" s="22">
        <f>SUM(BO8,BO11,BO12,BO13,BO14,BO17,BO18,BO19,BO28:BO37,BO9)</f>
        <v>946.73</v>
      </c>
      <c r="BP7" s="84">
        <f>IF(BM7&lt;=0,"",IF(BO7/BM7*100&gt;200,"св200",BO7/BM7*100))</f>
        <v>77.9201646090535</v>
      </c>
      <c r="BQ7" s="84">
        <f>IF(BN7&lt;=0,"",IF(BO7/BN7*100&gt;200,"св200",BO7/BN7*100))</f>
        <v>74.08250778596805</v>
      </c>
      <c r="BR7" s="22">
        <f>SUM(BR8,BR11,BR12,BR13,BR14,BR17,BR18,BR19,BR28,BR30,BR34,BR35,BR9)</f>
        <v>1036.0500000000002</v>
      </c>
      <c r="BS7" s="84">
        <f>IF(BO7&lt;=0,"",IF(BO7/BR7*100&gt;200,"св200",BO7/BR7*100))</f>
        <v>91.37879445972683</v>
      </c>
      <c r="BT7" s="7">
        <f>SUM(BT8,BT11,BT12,BT13,BT14,BT17,BT18,BT19,BT28:BT37,BT9)</f>
        <v>1134</v>
      </c>
      <c r="BU7" s="7">
        <f>SUM(BU8,BU11,BU12,BU13,BU14,BU17,BU18,BU19,BU28:BU37,BU9)</f>
        <v>1708</v>
      </c>
      <c r="BV7" s="22">
        <f>SUM(BV8,BV11,BV12,BV13,BV14,BV17,BV18,BV19,BV28:BV37,BV9)</f>
        <v>744.19</v>
      </c>
      <c r="BW7" s="84">
        <f>IF(BT7&lt;=0,"",IF(BV7/BT7*100&gt;200,"св200",BV7/BT7*100))</f>
        <v>65.6252204585538</v>
      </c>
      <c r="BX7" s="84">
        <f>IF(BU7&lt;=0,"",IF(BV7/BU7*100&gt;200,"св200",BV7/BU7*100))</f>
        <v>43.5708430913349</v>
      </c>
      <c r="BY7" s="22">
        <f>SUM(BY8,BY11,BY12,BY13,BY14,BY17,BY18,BY19,BY28,BY30,BY34,BY35,BY9)</f>
        <v>1340.01</v>
      </c>
      <c r="BZ7" s="84">
        <f>IF(BV7&lt;=0,"",IF(BV7/BY7*100&gt;200,"св200",BV7/BY7*100))</f>
        <v>55.536152715278256</v>
      </c>
      <c r="CA7" s="7">
        <f>SUM(CA8,CA11,CA12,CA13,CA14,CA17,CA18,CA19,CA28:CA37,CA9)</f>
        <v>892</v>
      </c>
      <c r="CB7" s="7">
        <v>892</v>
      </c>
      <c r="CC7" s="22">
        <f>SUM(CC8,CC11,CC12,CC13,CC14,CC17,CC18,CC19,CC28:CC37,CC9)</f>
        <v>638.0899999999999</v>
      </c>
      <c r="CD7" s="84">
        <f>IF(CA7&lt;=0,"",IF(CC7/CA7*100&gt;200,"св200",CC7/CA7*100))</f>
        <v>71.53475336322869</v>
      </c>
      <c r="CE7" s="84">
        <f>IF(CB7&lt;=0,"",IF(CC7/CB7*100&gt;200,"св200",CC7/CB7*100))</f>
        <v>71.53475336322869</v>
      </c>
      <c r="CF7" s="22">
        <f>SUM(CF8,CF11,CF12,CF13,CF14,CF17,CF18,CF19,CF28,CF30,CF34,CF35,CF9)</f>
        <v>1155.84</v>
      </c>
      <c r="CG7" s="84">
        <f>IF(CC7&lt;=0,"",IF(CC7/CF7*100&gt;200,"св200",CC7/CF7*100))</f>
        <v>55.20573781838316</v>
      </c>
      <c r="CH7" s="7">
        <f>SUM(CH8,CH11,CH12,CH13,CH14,CH17,CH18,CH19,CH28:CH37,CH9)</f>
        <v>2077</v>
      </c>
      <c r="CI7" s="7">
        <f>SUM(CI8,CI11,CI12,CI13,CI14,CI17,CI18,CI19,CI28:CI37,CI9)</f>
        <v>2077</v>
      </c>
      <c r="CJ7" s="22">
        <f>SUM(CJ8,CJ11,CJ12,CJ13,CJ14,CJ17,CJ18,CJ19,CJ28:CJ37,CJ9)</f>
        <v>1649.795</v>
      </c>
      <c r="CK7" s="84">
        <f>IF(CH7&lt;=0,"",IF(CJ7/CH7*100&gt;200,"св200",CJ7/CH7*100))</f>
        <v>79.43163216177179</v>
      </c>
      <c r="CL7" s="84">
        <f>IF(CI7&lt;=0,"",IF(CJ7/CI7*100&gt;200,"св200",CJ7/CI7*100))</f>
        <v>79.43163216177179</v>
      </c>
      <c r="CM7" s="22">
        <f>SUM(CM8,CM11,CM12,CM13,CM14,CM17,CM18,CM19,CM28,CM30,CM34,CM35,CM9)</f>
        <v>1897.3599999999997</v>
      </c>
      <c r="CN7" s="84">
        <f>IF(CJ7&lt;=0,"",IF(CJ7/CM7*100&gt;200,"св200",CJ7/CM7*100))</f>
        <v>86.95213349074506</v>
      </c>
    </row>
    <row r="8" spans="1:92" ht="18.75" customHeight="1">
      <c r="A8" s="10" t="s">
        <v>11</v>
      </c>
      <c r="B8" s="11">
        <f aca="true" t="shared" si="0" ref="B8:D16">I8+P8</f>
        <v>122473</v>
      </c>
      <c r="C8" s="13">
        <f t="shared" si="0"/>
        <v>122473</v>
      </c>
      <c r="D8" s="13">
        <f t="shared" si="0"/>
        <v>85725.42</v>
      </c>
      <c r="E8" s="51">
        <f>IF(B8&lt;=0,"",IF(D8/B8*100&gt;200,"св200",D8/B8*100))</f>
        <v>69.99536224310664</v>
      </c>
      <c r="F8" s="51">
        <f>IF(C8&lt;=0,"",IF(D8/C8*100&gt;200,"св200",D8/C8*100))</f>
        <v>69.99536224310664</v>
      </c>
      <c r="G8" s="13">
        <f aca="true" t="shared" si="1" ref="G8:G16">N8+U8</f>
        <v>85662.75</v>
      </c>
      <c r="H8" s="51">
        <f aca="true" t="shared" si="2" ref="H8:H35">IF(D8&lt;=0,"",IF(D8/G8*100&gt;200,"св200",D8/G8*100))</f>
        <v>100.07315898684084</v>
      </c>
      <c r="I8" s="13">
        <v>112103</v>
      </c>
      <c r="J8" s="13">
        <v>112103</v>
      </c>
      <c r="K8" s="37">
        <v>78235.22</v>
      </c>
      <c r="L8" s="51">
        <f>IF(I8&lt;=0,"",IF(K8/I8*100&gt;200,"св200",K8/I8*100))</f>
        <v>69.788694325754</v>
      </c>
      <c r="M8" s="51">
        <f>IF(J8&lt;=0,"",IF(K8/J8*100&gt;200,"св200",K8/J8*100))</f>
        <v>69.788694325754</v>
      </c>
      <c r="N8" s="13">
        <v>77171.96</v>
      </c>
      <c r="O8" s="51">
        <f aca="true" t="shared" si="3" ref="O8:O35">IF(K8&lt;=0,"",IF(K8/N8*100&gt;200,"св200",K8/N8*100))</f>
        <v>101.37778021965491</v>
      </c>
      <c r="P8" s="13">
        <f aca="true" t="shared" si="4" ref="P8:P16">W8+AD8+AK8+AR8+AY8+BF8+BM8+BT8+CA8+CH8</f>
        <v>10370</v>
      </c>
      <c r="Q8" s="13">
        <v>10370</v>
      </c>
      <c r="R8" s="13">
        <f aca="true" t="shared" si="5" ref="R8:R18">Y8+AF8+AM8+AT8+BA8+BH8+BO8+BV8+CC8+CJ8</f>
        <v>7490.2</v>
      </c>
      <c r="S8" s="51">
        <f>IF(P8&lt;=0,"",IF(R8/P8&gt;200,"св200",R8/P8*100))</f>
        <v>72.22950819672131</v>
      </c>
      <c r="T8" s="51">
        <f>IF(Q8&lt;=0,"",IF(R8/Q8&gt;200,"св200",R8/Q8*100))</f>
        <v>72.22950819672131</v>
      </c>
      <c r="U8" s="13">
        <f>AB8+AI8+AP8+AW8+BD8+BK8+BR8+BY8+CF8+CM8</f>
        <v>8490.79</v>
      </c>
      <c r="V8" s="51">
        <f aca="true" t="shared" si="6" ref="V8:V35">IF(R8&lt;=0,"",IF(R8/U8*100&gt;200,"св200",R8/U8*100))</f>
        <v>88.21558418003507</v>
      </c>
      <c r="W8" s="13">
        <v>9519</v>
      </c>
      <c r="X8" s="13">
        <v>9519</v>
      </c>
      <c r="Y8" s="48">
        <v>7029.09</v>
      </c>
      <c r="Z8" s="85">
        <f>IF(W8&lt;=0,"",IF(Y8/W8*100&gt;200,"св200",Y8/W8*100))</f>
        <v>73.84273558146865</v>
      </c>
      <c r="AA8" s="51">
        <f>IF(X8&lt;=0,"",IF(Y8/X8*100&gt;200,"св200",Y8/X8*100))</f>
        <v>73.84273558146865</v>
      </c>
      <c r="AB8" s="41">
        <v>5670.88</v>
      </c>
      <c r="AC8" s="51">
        <f aca="true" t="shared" si="7" ref="AC8:AC35">IF(Y8&lt;=0,"",IF(Y8/AB8*100&gt;200,"св200",Y8/AB8*100))</f>
        <v>123.9506037863612</v>
      </c>
      <c r="AD8" s="13">
        <v>86</v>
      </c>
      <c r="AE8" s="13">
        <v>86</v>
      </c>
      <c r="AF8" s="13">
        <v>51.16</v>
      </c>
      <c r="AG8" s="51">
        <f>IF(AD8&lt;=0,"",IF(AF8/AD8*100&gt;200,"св200",AF8/AD8*100))</f>
        <v>59.48837209302326</v>
      </c>
      <c r="AH8" s="51">
        <f>IF(AE8&lt;=0,"",IF(AF8/AE8*100&gt;200,"св200",AF8/AE8*100))</f>
        <v>59.48837209302326</v>
      </c>
      <c r="AI8" s="13">
        <v>252.93</v>
      </c>
      <c r="AJ8" s="51">
        <f aca="true" t="shared" si="8" ref="AJ8:AJ35">IF(AF8&lt;=0,"",IF(AF8/AI8*100&gt;200,"св200",AF8/AI8*100))</f>
        <v>20.22694026015103</v>
      </c>
      <c r="AK8" s="13">
        <v>86</v>
      </c>
      <c r="AL8" s="13">
        <v>86</v>
      </c>
      <c r="AM8" s="41">
        <v>50.31</v>
      </c>
      <c r="AN8" s="51">
        <f>IF(AK8&lt;=0,"",IF(AM8/AK8*100&gt;200,"св200",AM8/AK8*100))</f>
        <v>58.50000000000001</v>
      </c>
      <c r="AO8" s="51">
        <f>IF(AL8&lt;=0,"",IF(AM8/AL8*100&gt;200,"св200",AM8/AL8*100))</f>
        <v>58.50000000000001</v>
      </c>
      <c r="AP8" s="37">
        <v>238.7</v>
      </c>
      <c r="AQ8" s="51">
        <f aca="true" t="shared" si="9" ref="AQ8:AQ35">IF(AM8&lt;=0,"",IF(AM8/AP8*100&gt;200,"св200",AM8/AP8*100))</f>
        <v>21.07666527021366</v>
      </c>
      <c r="AR8" s="13">
        <v>81</v>
      </c>
      <c r="AS8" s="13">
        <v>81</v>
      </c>
      <c r="AT8" s="37">
        <v>18.03</v>
      </c>
      <c r="AU8" s="51">
        <f>IF(AR8&lt;=0,"",IF(AT8/AR8*100&gt;200,"св200",AT8/AR8*100))</f>
        <v>22.259259259259263</v>
      </c>
      <c r="AV8" s="51">
        <f>IF(AS8&lt;=0,"",IF(AT8/AS8*100&gt;200,"св200",AT8/AS8*100))</f>
        <v>22.259259259259263</v>
      </c>
      <c r="AW8" s="13">
        <v>351.17</v>
      </c>
      <c r="AX8" s="51">
        <f aca="true" t="shared" si="10" ref="AX8:AX35">IF(AT8&lt;=0,"",IF(AT8/AW8*100&gt;200,"св200",AT8/AW8*100))</f>
        <v>5.134265455477404</v>
      </c>
      <c r="AY8" s="13">
        <v>21</v>
      </c>
      <c r="AZ8" s="13">
        <v>21</v>
      </c>
      <c r="BA8" s="13">
        <v>7.23</v>
      </c>
      <c r="BB8" s="51">
        <f>IF(AY8&lt;=0,"",IF(BA8/AY8*100&gt;200,"св200",BA8/AY8*100))</f>
        <v>34.42857142857143</v>
      </c>
      <c r="BC8" s="51">
        <f>IF(AZ8&lt;=0,"",IF(BA8/AZ8*100&gt;200,"св200",BA8/AZ8*100))</f>
        <v>34.42857142857143</v>
      </c>
      <c r="BD8" s="13">
        <v>69.15</v>
      </c>
      <c r="BE8" s="51">
        <f aca="true" t="shared" si="11" ref="BE8:BE35">IF(BA8&lt;=0,"",IF(BA8/BD8*100&gt;200,"св200",BA8/BD8*100))</f>
        <v>10.455531453362257</v>
      </c>
      <c r="BF8" s="13">
        <v>106</v>
      </c>
      <c r="BG8" s="13">
        <v>106</v>
      </c>
      <c r="BH8" s="13">
        <v>45.96</v>
      </c>
      <c r="BI8" s="51">
        <f>IF(BF8&lt;=0,"",IF(BH8/BF8*100&gt;200,"св200",BH8/BF8*100))</f>
        <v>43.35849056603774</v>
      </c>
      <c r="BJ8" s="51">
        <f>IF(BG8&lt;=0,"",IF(BH8/BG8*100&gt;200,"св200",BH8/BG8*100))</f>
        <v>43.35849056603774</v>
      </c>
      <c r="BK8" s="13">
        <v>268.23</v>
      </c>
      <c r="BL8" s="51">
        <f aca="true" t="shared" si="12" ref="BL8:BL35">IF(BH8&lt;=0,"",IF(BH8/BK8*100&gt;200,"св200",BH8/BK8*100))</f>
        <v>17.13454870819819</v>
      </c>
      <c r="BM8" s="13">
        <v>58</v>
      </c>
      <c r="BN8" s="41">
        <v>76.2</v>
      </c>
      <c r="BO8" s="13">
        <v>58.64</v>
      </c>
      <c r="BP8" s="51">
        <f>IF(BM8&lt;=0,"",IF(BO8/BM8*100&gt;200,"св200",BO8/BM8*100))</f>
        <v>101.10344827586206</v>
      </c>
      <c r="BQ8" s="51">
        <f>IF(BN8&lt;=0,"",IF(BO8/BN8*100&gt;200,"св200",BO8/BN8*100))</f>
        <v>76.95538057742782</v>
      </c>
      <c r="BR8" s="13">
        <v>194.81</v>
      </c>
      <c r="BS8" s="51">
        <f aca="true" t="shared" si="13" ref="BS8:BS35">IF(BO8&lt;=0,"",IF(BO8/BR8*100&gt;200,"св200",BO8/BR8*100))</f>
        <v>30.101124172270417</v>
      </c>
      <c r="BT8" s="13">
        <v>77</v>
      </c>
      <c r="BU8" s="13">
        <v>77</v>
      </c>
      <c r="BV8" s="13">
        <v>59.38</v>
      </c>
      <c r="BW8" s="51">
        <f>IF(BT8&lt;=0,"",IF(BV8/BT8*100&gt;200,"св200",BV8/BT8*100))</f>
        <v>77.11688311688312</v>
      </c>
      <c r="BX8" s="51">
        <f>IF(BU8&lt;=0,"",IF(BV8/BU8*100&gt;200,"св200",BV8/BU8*100))</f>
        <v>77.11688311688312</v>
      </c>
      <c r="BY8" s="13">
        <v>294.63</v>
      </c>
      <c r="BZ8" s="51">
        <f aca="true" t="shared" si="14" ref="BZ8:BZ35">IF(BV8&lt;=0,"",IF(BV8/BY8*100&gt;200,"св200",BV8/BY8*100))</f>
        <v>20.15409157248074</v>
      </c>
      <c r="CA8" s="13">
        <v>115</v>
      </c>
      <c r="CB8" s="13">
        <v>115</v>
      </c>
      <c r="CC8" s="13">
        <v>74.36</v>
      </c>
      <c r="CD8" s="51">
        <f>IF(CA8&lt;=0,"",IF(CC8/CA8*100&gt;200,"св200",CC8/CA8*100))</f>
        <v>64.6608695652174</v>
      </c>
      <c r="CE8" s="51">
        <f>IF(CB8&lt;=0,"",IF(CC8/CB8*100&gt;200,"св200",CC8/CB8*100))</f>
        <v>64.6608695652174</v>
      </c>
      <c r="CF8" s="13">
        <v>369.56</v>
      </c>
      <c r="CG8" s="51">
        <f aca="true" t="shared" si="15" ref="CG8:CG35">IF(CC8&lt;=0,"",IF(CC8/CF8*100&gt;200,"св200",CC8/CF8*100))</f>
        <v>20.121225240826927</v>
      </c>
      <c r="CH8" s="13">
        <v>221</v>
      </c>
      <c r="CI8" s="13">
        <v>221</v>
      </c>
      <c r="CJ8" s="13">
        <v>96.04</v>
      </c>
      <c r="CK8" s="51">
        <f>IF(CH8&lt;=0,"",IF(CJ8/CH8*100&gt;200,"св200",CJ8/CH8*100))</f>
        <v>43.457013574660635</v>
      </c>
      <c r="CL8" s="51">
        <f>IF(CI8&lt;=0,"",IF(CJ8/CI8*100&gt;200,"св200",CJ8/CI8*100))</f>
        <v>43.457013574660635</v>
      </c>
      <c r="CM8" s="13">
        <v>780.73</v>
      </c>
      <c r="CN8" s="51">
        <f aca="true" t="shared" si="16" ref="CN8:CN35">IF(CJ8&lt;=0,"",IF(CJ8/CM8*100&gt;200,"св200",CJ8/CM8*100))</f>
        <v>12.301307750438692</v>
      </c>
    </row>
    <row r="9" spans="1:92" ht="36.75" customHeight="1">
      <c r="A9" s="14" t="s">
        <v>12</v>
      </c>
      <c r="B9" s="11">
        <f t="shared" si="0"/>
        <v>9454</v>
      </c>
      <c r="C9" s="13">
        <f t="shared" si="0"/>
        <v>9454</v>
      </c>
      <c r="D9" s="13">
        <f t="shared" si="0"/>
        <v>7366.7300000000005</v>
      </c>
      <c r="E9" s="51">
        <f>IF(B9&lt;=0,"",IF(D9/B9*100&gt;200,"св200",D9/B9*100))</f>
        <v>77.9218320287709</v>
      </c>
      <c r="F9" s="51">
        <f>IF(C9&lt;=0,"",IF(D9/C9*100&gt;200,"св200",D9/C9*100))</f>
        <v>77.9218320287709</v>
      </c>
      <c r="G9" s="13">
        <f t="shared" si="1"/>
        <v>6939.15</v>
      </c>
      <c r="H9" s="51">
        <f t="shared" si="2"/>
        <v>106.16184979428319</v>
      </c>
      <c r="I9" s="13">
        <v>3816</v>
      </c>
      <c r="J9" s="13">
        <v>3816</v>
      </c>
      <c r="K9" s="13">
        <v>3209.13</v>
      </c>
      <c r="L9" s="51">
        <f>IF(I9&lt;=0,"",IF(K9/I9*100&gt;200,"св200",K9/I9*100))</f>
        <v>84.09669811320755</v>
      </c>
      <c r="M9" s="51">
        <f>IF(J9&lt;=0,"",IF(K9/J9*100&gt;200,"св200",K9/J9*100))</f>
        <v>84.09669811320755</v>
      </c>
      <c r="N9" s="37">
        <v>3000.41</v>
      </c>
      <c r="O9" s="51">
        <f t="shared" si="3"/>
        <v>106.95638262770754</v>
      </c>
      <c r="P9" s="13">
        <f t="shared" si="4"/>
        <v>5638</v>
      </c>
      <c r="Q9" s="13">
        <f aca="true" t="shared" si="17" ref="Q9:Q16">X9+AE9+AL9+AS9+AZ9+BG9+BN9+BU9+CB9+CI9</f>
        <v>5638</v>
      </c>
      <c r="R9" s="13">
        <f t="shared" si="5"/>
        <v>4157.6</v>
      </c>
      <c r="S9" s="51">
        <f>IF(P9&lt;=0,"",IF(R9/P9&gt;200,"св200",R9/P9*100))</f>
        <v>73.7424618659099</v>
      </c>
      <c r="T9" s="51">
        <f>IF(Q9&lt;=0,"",IF(R9/Q9&gt;200,"св200",R9/Q9*100))</f>
        <v>73.7424618659099</v>
      </c>
      <c r="U9" s="13">
        <f>AB9+AI9+AP9+AW9+BD9+BK9+BR9+BY9+CF9+CM9</f>
        <v>3938.7400000000002</v>
      </c>
      <c r="V9" s="51">
        <f t="shared" si="6"/>
        <v>105.5565993185638</v>
      </c>
      <c r="W9" s="13">
        <v>1096</v>
      </c>
      <c r="X9" s="13">
        <v>1096</v>
      </c>
      <c r="Y9" s="41">
        <v>807.96</v>
      </c>
      <c r="Z9" s="85">
        <f>IF(W9&lt;=0,"",IF(Y9/W9*100&gt;200,"св200",Y9/W9*100))</f>
        <v>73.71897810218978</v>
      </c>
      <c r="AA9" s="51">
        <f>IF(X9&lt;=0,"",IF(Y9/X9*100&gt;200,"св200",Y9/X9*100))</f>
        <v>73.71897810218978</v>
      </c>
      <c r="AB9" s="41">
        <v>756.86</v>
      </c>
      <c r="AC9" s="51">
        <f t="shared" si="7"/>
        <v>106.75157889173693</v>
      </c>
      <c r="AD9" s="13">
        <v>468</v>
      </c>
      <c r="AE9" s="13">
        <v>468</v>
      </c>
      <c r="AF9" s="13">
        <v>345.09</v>
      </c>
      <c r="AG9" s="51">
        <f>IF(AD9&lt;=0,"",IF(AF9/AD9*100&gt;200,"св200",AF9/AD9*100))</f>
        <v>73.73717948717949</v>
      </c>
      <c r="AH9" s="51">
        <f>IF(AE9&lt;=0,"",IF(AF9/AE9*100&gt;200,"св200",AF9/AE9*100))</f>
        <v>73.73717948717949</v>
      </c>
      <c r="AI9" s="13">
        <v>272.24</v>
      </c>
      <c r="AJ9" s="51">
        <f t="shared" si="8"/>
        <v>126.7594769321187</v>
      </c>
      <c r="AK9" s="13">
        <v>1345</v>
      </c>
      <c r="AL9" s="13">
        <v>1345</v>
      </c>
      <c r="AM9" s="41">
        <v>991.87</v>
      </c>
      <c r="AN9" s="51">
        <f>IF(AK9&lt;=0,"",IF(AM9/AK9*100&gt;200,"св200",AM9/AK9*100))</f>
        <v>73.7449814126394</v>
      </c>
      <c r="AO9" s="51">
        <f>IF(AL9&lt;=0,"",IF(AM9/AL9*100&gt;200,"св200",AM9/AL9*100))</f>
        <v>73.7449814126394</v>
      </c>
      <c r="AP9" s="37">
        <v>928.7</v>
      </c>
      <c r="AQ9" s="51">
        <f t="shared" si="9"/>
        <v>106.80198126413265</v>
      </c>
      <c r="AR9" s="13">
        <v>230</v>
      </c>
      <c r="AS9" s="13">
        <v>230</v>
      </c>
      <c r="AT9" s="13">
        <v>169.44</v>
      </c>
      <c r="AU9" s="51">
        <f>IF(AR9&lt;=0,"",IF(AT9/AR9*100&gt;200,"св200",AT9/AR9*100))</f>
        <v>73.66956521739131</v>
      </c>
      <c r="AV9" s="51">
        <f>IF(AS9&lt;=0,"",IF(AT9/AS9*100&gt;200,"св200",AT9/AS9*100))</f>
        <v>73.66956521739131</v>
      </c>
      <c r="AW9" s="13">
        <v>158.32</v>
      </c>
      <c r="AX9" s="51">
        <f t="shared" si="10"/>
        <v>107.02374936836787</v>
      </c>
      <c r="AY9" s="13">
        <v>266</v>
      </c>
      <c r="AZ9" s="13">
        <v>266</v>
      </c>
      <c r="BA9" s="13">
        <v>196.31</v>
      </c>
      <c r="BB9" s="51">
        <f>IF(AY9&lt;=0,"",IF(BA9/AY9*100&gt;200,"св200",BA9/AY9*100))</f>
        <v>73.80075187969925</v>
      </c>
      <c r="BC9" s="51">
        <f>IF(AZ9&lt;=0,"",IF(BA9/AZ9*100&gt;200,"св200",BA9/AZ9*100))</f>
        <v>73.80075187969925</v>
      </c>
      <c r="BD9" s="13">
        <v>183.42</v>
      </c>
      <c r="BE9" s="51">
        <f t="shared" si="11"/>
        <v>107.02758695889216</v>
      </c>
      <c r="BF9" s="13">
        <v>350</v>
      </c>
      <c r="BG9" s="13">
        <v>350</v>
      </c>
      <c r="BH9" s="13">
        <v>258.3</v>
      </c>
      <c r="BI9" s="51">
        <f>IF(BF9&lt;=0,"",IF(BH9/BF9*100&gt;200,"св200",BH9/BF9*100))</f>
        <v>73.8</v>
      </c>
      <c r="BJ9" s="51">
        <f>IF(BG9&lt;=0,"",IF(BH9/BG9*100&gt;200,"св200",BH9/BG9*100))</f>
        <v>73.8</v>
      </c>
      <c r="BK9" s="13">
        <v>241.34</v>
      </c>
      <c r="BL9" s="51">
        <f t="shared" si="12"/>
        <v>107.02743018148671</v>
      </c>
      <c r="BM9" s="13">
        <v>580</v>
      </c>
      <c r="BN9" s="41">
        <v>580</v>
      </c>
      <c r="BO9" s="13">
        <v>427.75</v>
      </c>
      <c r="BP9" s="51">
        <f>IF(BM9&lt;=0,"",IF(BO9/BM9*100&gt;200,"св200",BO9/BM9*100))</f>
        <v>73.75</v>
      </c>
      <c r="BQ9" s="51">
        <f>IF(BN9&lt;=0,"",IF(BO9/BN9*100&gt;200,"св200",BO9/BN9*100))</f>
        <v>73.75</v>
      </c>
      <c r="BR9" s="37">
        <v>399.67</v>
      </c>
      <c r="BS9" s="51">
        <f t="shared" si="13"/>
        <v>107.02579628193259</v>
      </c>
      <c r="BT9" s="13">
        <v>353</v>
      </c>
      <c r="BU9" s="13">
        <v>353</v>
      </c>
      <c r="BV9" s="3">
        <v>260.37</v>
      </c>
      <c r="BW9" s="51">
        <f>IF(BT9&lt;=0,"",IF(BV9/BT9*100&gt;200,"св200",BV9/BT9*100))</f>
        <v>73.75920679886686</v>
      </c>
      <c r="BX9" s="51">
        <f>IF(BU9&lt;=0,"",IF(BV9/BU9*100&gt;200,"св200",BV9/BU9*100))</f>
        <v>73.75920679886686</v>
      </c>
      <c r="BY9" s="13">
        <v>266.44</v>
      </c>
      <c r="BZ9" s="51">
        <f t="shared" si="14"/>
        <v>97.72181354151029</v>
      </c>
      <c r="CA9" s="13">
        <v>135</v>
      </c>
      <c r="CB9" s="13">
        <v>135</v>
      </c>
      <c r="CC9" s="13">
        <v>99.19</v>
      </c>
      <c r="CD9" s="51">
        <f>IF(CA9&lt;=0,"",IF(CC9/CA9*100&gt;200,"св200",CC9/CA9*100))</f>
        <v>73.47407407407407</v>
      </c>
      <c r="CE9" s="51">
        <f>IF(CB9&lt;=0,"",IF(CC9/CB9*100&gt;200,"св200",CC9/CB9*100))</f>
        <v>73.47407407407407</v>
      </c>
      <c r="CF9" s="13">
        <v>193.07</v>
      </c>
      <c r="CG9" s="51">
        <f t="shared" si="15"/>
        <v>51.375148909721865</v>
      </c>
      <c r="CH9" s="13">
        <v>815</v>
      </c>
      <c r="CI9" s="13">
        <v>815</v>
      </c>
      <c r="CJ9" s="13">
        <v>601.32</v>
      </c>
      <c r="CK9" s="51">
        <f>IF(CH9&lt;=0,"",IF(CJ9/CH9*100&gt;200,"св200",CJ9/CH9*100))</f>
        <v>73.78159509202455</v>
      </c>
      <c r="CL9" s="51">
        <f>IF(CI9&lt;=0,"",IF(CJ9/CI9*100&gt;200,"св200",CJ9/CI9*100))</f>
        <v>73.78159509202455</v>
      </c>
      <c r="CM9" s="13">
        <v>538.68</v>
      </c>
      <c r="CN9" s="51">
        <f t="shared" si="16"/>
        <v>111.6284250389842</v>
      </c>
    </row>
    <row r="10" spans="1:92" ht="18.75" customHeight="1" hidden="1">
      <c r="A10" s="14" t="s">
        <v>13</v>
      </c>
      <c r="B10" s="11">
        <f t="shared" si="0"/>
        <v>0</v>
      </c>
      <c r="C10" s="13">
        <f t="shared" si="0"/>
        <v>0</v>
      </c>
      <c r="D10" s="13">
        <f t="shared" si="0"/>
        <v>0</v>
      </c>
      <c r="E10" s="51"/>
      <c r="F10" s="51"/>
      <c r="G10" s="13">
        <f t="shared" si="1"/>
        <v>0</v>
      </c>
      <c r="H10" s="51">
        <f t="shared" si="2"/>
      </c>
      <c r="I10" s="13">
        <v>0</v>
      </c>
      <c r="J10" s="13">
        <v>0</v>
      </c>
      <c r="K10" s="13">
        <v>0</v>
      </c>
      <c r="L10" s="51"/>
      <c r="M10" s="51"/>
      <c r="N10" s="37">
        <v>0</v>
      </c>
      <c r="O10" s="51">
        <f t="shared" si="3"/>
      </c>
      <c r="P10" s="13">
        <f t="shared" si="4"/>
        <v>0</v>
      </c>
      <c r="Q10" s="13">
        <f t="shared" si="17"/>
        <v>0</v>
      </c>
      <c r="R10" s="13">
        <f t="shared" si="5"/>
        <v>0</v>
      </c>
      <c r="S10" s="13"/>
      <c r="T10" s="51"/>
      <c r="U10" s="13"/>
      <c r="V10" s="51">
        <f t="shared" si="6"/>
      </c>
      <c r="W10" s="13"/>
      <c r="X10" s="13"/>
      <c r="Y10" s="41"/>
      <c r="Z10" s="51"/>
      <c r="AA10" s="51"/>
      <c r="AB10" s="13"/>
      <c r="AC10" s="51">
        <f t="shared" si="7"/>
      </c>
      <c r="AD10" s="13"/>
      <c r="AE10" s="13"/>
      <c r="AF10" s="13"/>
      <c r="AG10" s="51"/>
      <c r="AH10" s="51"/>
      <c r="AI10" s="13"/>
      <c r="AJ10" s="51">
        <f t="shared" si="8"/>
      </c>
      <c r="AK10" s="13"/>
      <c r="AL10" s="13"/>
      <c r="AM10" s="41"/>
      <c r="AN10" s="51"/>
      <c r="AO10" s="51"/>
      <c r="AP10" s="37"/>
      <c r="AQ10" s="51">
        <f t="shared" si="9"/>
      </c>
      <c r="AR10" s="13"/>
      <c r="AS10" s="13"/>
      <c r="AT10" s="13"/>
      <c r="AU10" s="51"/>
      <c r="AV10" s="51"/>
      <c r="AW10" s="13"/>
      <c r="AX10" s="51">
        <f t="shared" si="10"/>
      </c>
      <c r="AY10" s="13"/>
      <c r="AZ10" s="13"/>
      <c r="BA10" s="13"/>
      <c r="BB10" s="51"/>
      <c r="BC10" s="51"/>
      <c r="BD10" s="13"/>
      <c r="BE10" s="51">
        <f t="shared" si="11"/>
      </c>
      <c r="BF10" s="13"/>
      <c r="BG10" s="13"/>
      <c r="BH10" s="13"/>
      <c r="BI10" s="51"/>
      <c r="BJ10" s="51"/>
      <c r="BK10" s="13"/>
      <c r="BL10" s="51">
        <f t="shared" si="12"/>
      </c>
      <c r="BM10" s="13"/>
      <c r="BN10" s="41"/>
      <c r="BO10" s="13"/>
      <c r="BP10" s="51"/>
      <c r="BQ10" s="51"/>
      <c r="BR10" s="13"/>
      <c r="BS10" s="51">
        <f t="shared" si="13"/>
      </c>
      <c r="BT10" s="13"/>
      <c r="BU10" s="13"/>
      <c r="BV10" s="13"/>
      <c r="BW10" s="51"/>
      <c r="BX10" s="51"/>
      <c r="BY10" s="13"/>
      <c r="BZ10" s="51">
        <f t="shared" si="14"/>
      </c>
      <c r="CA10" s="13"/>
      <c r="CB10" s="13"/>
      <c r="CC10" s="13"/>
      <c r="CD10" s="51"/>
      <c r="CE10" s="51"/>
      <c r="CF10" s="13"/>
      <c r="CG10" s="51">
        <f t="shared" si="15"/>
      </c>
      <c r="CH10" s="13"/>
      <c r="CI10" s="13"/>
      <c r="CJ10" s="13"/>
      <c r="CK10" s="51"/>
      <c r="CL10" s="51"/>
      <c r="CM10" s="13"/>
      <c r="CN10" s="51">
        <f t="shared" si="16"/>
      </c>
    </row>
    <row r="11" spans="1:92" ht="26.25" customHeight="1">
      <c r="A11" s="15" t="s">
        <v>14</v>
      </c>
      <c r="B11" s="16">
        <f t="shared" si="0"/>
        <v>8942</v>
      </c>
      <c r="C11" s="18">
        <f t="shared" si="0"/>
        <v>8942</v>
      </c>
      <c r="D11" s="29">
        <f t="shared" si="0"/>
        <v>6493.43</v>
      </c>
      <c r="E11" s="51">
        <f aca="true" t="shared" si="18" ref="E11:E16">IF(B11&lt;=0,"",IF(D11/B11*100&gt;200,"св200",D11/B11*100))</f>
        <v>72.61719973160368</v>
      </c>
      <c r="F11" s="51">
        <f aca="true" t="shared" si="19" ref="F11:F16">IF(C11&lt;=0,"",IF(D11/C11*100&gt;200,"св200",D11/C11*100))</f>
        <v>72.61719973160368</v>
      </c>
      <c r="G11" s="29">
        <f t="shared" si="1"/>
        <v>6313.54</v>
      </c>
      <c r="H11" s="51">
        <f t="shared" si="2"/>
        <v>102.8492731494534</v>
      </c>
      <c r="I11" s="18">
        <v>8942</v>
      </c>
      <c r="J11" s="18">
        <v>8942</v>
      </c>
      <c r="K11" s="13">
        <v>6493.43</v>
      </c>
      <c r="L11" s="51">
        <f>IF(I11&lt;=0,"",IF(K11/I11*100&gt;200,"св200",K11/I11*100))</f>
        <v>72.61719973160368</v>
      </c>
      <c r="M11" s="51">
        <f>IF(J11&lt;=0,"",IF(K11/J11*100&gt;200,"св200",K11/J11*100))</f>
        <v>72.61719973160368</v>
      </c>
      <c r="N11" s="37">
        <v>6313.54</v>
      </c>
      <c r="O11" s="51">
        <f t="shared" si="3"/>
        <v>102.8492731494534</v>
      </c>
      <c r="P11" s="13">
        <f t="shared" si="4"/>
        <v>0</v>
      </c>
      <c r="Q11" s="13">
        <f t="shared" si="17"/>
        <v>0</v>
      </c>
      <c r="R11" s="13">
        <f t="shared" si="5"/>
        <v>0</v>
      </c>
      <c r="S11" s="18"/>
      <c r="T11" s="51">
        <f>IF(P11&lt;=0,"",IF(S11/P11&gt;200,"св200",S11/P11*100))</f>
      </c>
      <c r="U11" s="18">
        <v>0</v>
      </c>
      <c r="V11" s="51">
        <f t="shared" si="6"/>
      </c>
      <c r="W11" s="13"/>
      <c r="X11" s="13"/>
      <c r="Y11" s="41">
        <v>0</v>
      </c>
      <c r="Z11" s="51">
        <f aca="true" t="shared" si="20" ref="Z11:Z16">IF(W11&lt;=0,"",IF(Y11/W11*100&gt;200,"св200",Y11/W11*100))</f>
      </c>
      <c r="AA11" s="51">
        <f aca="true" t="shared" si="21" ref="AA11:AA18">IF(X11&lt;=0,"",IF(Y11/X11*100&gt;200,"св200",Y11/X11*100))</f>
      </c>
      <c r="AB11" s="18"/>
      <c r="AC11" s="51">
        <f t="shared" si="7"/>
      </c>
      <c r="AD11" s="13"/>
      <c r="AE11" s="13"/>
      <c r="AF11" s="13">
        <v>0</v>
      </c>
      <c r="AG11" s="51">
        <f aca="true" t="shared" si="22" ref="AG11:AG16">IF(AD11&lt;=0,"",IF(AF11/AD11*100&gt;200,"св200",AF11/AD11*100))</f>
      </c>
      <c r="AH11" s="51">
        <f aca="true" t="shared" si="23" ref="AH11:AH16">IF(AE11&lt;=0,"",IF(AF11/AE11*100&gt;200,"св200",AF11/AE11*100))</f>
      </c>
      <c r="AI11" s="18"/>
      <c r="AJ11" s="51">
        <f t="shared" si="8"/>
      </c>
      <c r="AK11" s="13"/>
      <c r="AL11" s="13"/>
      <c r="AM11" s="41">
        <v>0</v>
      </c>
      <c r="AN11" s="51">
        <f aca="true" t="shared" si="24" ref="AN11:AN16">IF(AK11&lt;=0,"",IF(AM11/AK11*100&gt;200,"св200",AM11/AK11*100))</f>
      </c>
      <c r="AO11" s="51">
        <f aca="true" t="shared" si="25" ref="AO11:AO21">IF(AL11&lt;=0,"",IF(AM11/AL11*100&gt;200,"св200",AM11/AL11*100))</f>
      </c>
      <c r="AP11" s="37"/>
      <c r="AQ11" s="51">
        <f t="shared" si="9"/>
      </c>
      <c r="AR11" s="13"/>
      <c r="AS11" s="13"/>
      <c r="AT11" s="13">
        <v>0</v>
      </c>
      <c r="AU11" s="51">
        <f aca="true" t="shared" si="26" ref="AU11:AU20">IF(AR11&lt;=0,"",IF(AT11/AR11*100&gt;200,"св200",AT11/AR11*100))</f>
      </c>
      <c r="AV11" s="51">
        <f aca="true" t="shared" si="27" ref="AV11:AV16">IF(AS11&lt;=0,"",IF(AT11/AS11*100&gt;200,"св200",AT11/AS11*100))</f>
      </c>
      <c r="AW11" s="18"/>
      <c r="AX11" s="51">
        <f t="shared" si="10"/>
      </c>
      <c r="AY11" s="13"/>
      <c r="AZ11" s="13"/>
      <c r="BA11" s="13">
        <v>0</v>
      </c>
      <c r="BB11" s="51">
        <f aca="true" t="shared" si="28" ref="BB11:BB16">IF(AY11&lt;=0,"",IF(BA11/AY11*100&gt;200,"св200",BA11/AY11*100))</f>
      </c>
      <c r="BC11" s="51">
        <f aca="true" t="shared" si="29" ref="BC11:BC16">IF(AZ11&lt;=0,"",IF(BA11/AZ11*100&gt;200,"св200",BA11/AZ11*100))</f>
      </c>
      <c r="BD11" s="18"/>
      <c r="BE11" s="51">
        <f t="shared" si="11"/>
      </c>
      <c r="BF11" s="13"/>
      <c r="BG11" s="13"/>
      <c r="BH11" s="13">
        <v>0</v>
      </c>
      <c r="BI11" s="51">
        <f aca="true" t="shared" si="30" ref="BI11:BI16">IF(BF11&lt;=0,"",IF(BH11/BF11*100&gt;200,"св200",BH11/BF11*100))</f>
      </c>
      <c r="BJ11" s="51">
        <f aca="true" t="shared" si="31" ref="BJ11:BJ16">IF(BG11&lt;=0,"",IF(BH11/BG11*100&gt;200,"св200",BH11/BG11*100))</f>
      </c>
      <c r="BK11" s="18"/>
      <c r="BL11" s="51">
        <f t="shared" si="12"/>
      </c>
      <c r="BM11" s="13"/>
      <c r="BN11" s="41"/>
      <c r="BO11" s="13">
        <v>0</v>
      </c>
      <c r="BP11" s="51">
        <f aca="true" t="shared" si="32" ref="BP11:BP16">IF(BM11&lt;=0,"",IF(BO11/BM11*100&gt;200,"св200",BO11/BM11*100))</f>
      </c>
      <c r="BQ11" s="51">
        <f aca="true" t="shared" si="33" ref="BQ11:BQ16">IF(BN11&lt;=0,"",IF(BO11/BN11*100&gt;200,"св200",BO11/BN11*100))</f>
      </c>
      <c r="BR11" s="18"/>
      <c r="BS11" s="51">
        <f t="shared" si="13"/>
      </c>
      <c r="BT11" s="13"/>
      <c r="BU11" s="13"/>
      <c r="BV11" s="13">
        <v>0</v>
      </c>
      <c r="BW11" s="51">
        <f aca="true" t="shared" si="34" ref="BW11:BW16">IF(BT11&lt;=0,"",IF(BV11/BT11*100&gt;200,"св200",BV11/BT11*100))</f>
      </c>
      <c r="BX11" s="51">
        <f aca="true" t="shared" si="35" ref="BX11:BX16">IF(BU11&lt;=0,"",IF(BV11/BU11*100&gt;200,"св200",BV11/BU11*100))</f>
      </c>
      <c r="BY11" s="18"/>
      <c r="BZ11" s="51">
        <f t="shared" si="14"/>
      </c>
      <c r="CA11" s="13"/>
      <c r="CB11" s="13"/>
      <c r="CC11" s="13">
        <v>0</v>
      </c>
      <c r="CD11" s="51">
        <f aca="true" t="shared" si="36" ref="CD11:CD16">IF(CA11&lt;=0,"",IF(CC11/CA11*100&gt;200,"св200",CC11/CA11*100))</f>
      </c>
      <c r="CE11" s="51">
        <f aca="true" t="shared" si="37" ref="CE11:CE16">IF(CB11&lt;=0,"",IF(CC11/CB11*100&gt;200,"св200",CC11/CB11*100))</f>
      </c>
      <c r="CF11" s="18"/>
      <c r="CG11" s="51">
        <f t="shared" si="15"/>
      </c>
      <c r="CH11" s="13"/>
      <c r="CI11" s="13"/>
      <c r="CJ11" s="13">
        <v>0</v>
      </c>
      <c r="CK11" s="51">
        <f aca="true" t="shared" si="38" ref="CK11:CK16">IF(CH11&lt;=0,"",IF(CJ11/CH11*100&gt;200,"св200",CJ11/CH11*100))</f>
      </c>
      <c r="CL11" s="51">
        <f aca="true" t="shared" si="39" ref="CL11:CL16">IF(CI11&lt;=0,"",IF(CJ11/CI11*100&gt;200,"св200",CJ11/CI11*100))</f>
      </c>
      <c r="CM11" s="37">
        <v>0</v>
      </c>
      <c r="CN11" s="51">
        <f t="shared" si="16"/>
      </c>
    </row>
    <row r="12" spans="1:92" ht="15.75" customHeight="1">
      <c r="A12" s="15" t="s">
        <v>15</v>
      </c>
      <c r="B12" s="16">
        <f t="shared" si="0"/>
        <v>392</v>
      </c>
      <c r="C12" s="18">
        <f t="shared" si="0"/>
        <v>432.1</v>
      </c>
      <c r="D12" s="29">
        <f t="shared" si="0"/>
        <v>151.82999999999998</v>
      </c>
      <c r="E12" s="51">
        <f t="shared" si="18"/>
        <v>38.732142857142854</v>
      </c>
      <c r="F12" s="51">
        <f t="shared" si="19"/>
        <v>35.137699606572546</v>
      </c>
      <c r="G12" s="29">
        <f t="shared" si="1"/>
        <v>317.65999999999997</v>
      </c>
      <c r="H12" s="51">
        <f t="shared" si="2"/>
        <v>47.79638607315998</v>
      </c>
      <c r="I12" s="18">
        <v>362</v>
      </c>
      <c r="J12" s="18">
        <v>362</v>
      </c>
      <c r="K12" s="13">
        <v>105.7</v>
      </c>
      <c r="L12" s="51">
        <f>IF(I12&lt;=0,"",IF(K12/I12*100&gt;200,"св200",K12/I12*100))</f>
        <v>29.19889502762431</v>
      </c>
      <c r="M12" s="51">
        <f>IF(J12&lt;=0,"",IF(K12/J12*100&gt;200,"св200",K12/J12*100))</f>
        <v>29.19889502762431</v>
      </c>
      <c r="N12" s="37">
        <v>158.82</v>
      </c>
      <c r="O12" s="51">
        <f t="shared" si="3"/>
        <v>66.55333081475885</v>
      </c>
      <c r="P12" s="13">
        <f t="shared" si="4"/>
        <v>30</v>
      </c>
      <c r="Q12" s="13">
        <f t="shared" si="17"/>
        <v>70.1</v>
      </c>
      <c r="R12" s="13">
        <f t="shared" si="5"/>
        <v>46.129999999999995</v>
      </c>
      <c r="S12" s="51">
        <f aca="true" t="shared" si="40" ref="S12:S17">IF(P12&lt;=0,"",IF(R12/P12&gt;200,"св200",R12/P12*100))</f>
        <v>153.76666666666665</v>
      </c>
      <c r="T12" s="51">
        <f aca="true" t="shared" si="41" ref="T12:T17">IF(Q12&lt;=0,"",IF(R12/Q12&gt;200,"св200",R12/Q12*100))</f>
        <v>65.80599144079886</v>
      </c>
      <c r="U12" s="13">
        <f aca="true" t="shared" si="42" ref="U12:U18">AB12+AI12+AP12+AW12+BD12+BK12+BR12+BY12+CF12+CM12</f>
        <v>158.84</v>
      </c>
      <c r="V12" s="51">
        <f t="shared" si="6"/>
        <v>29.041803072273982</v>
      </c>
      <c r="W12" s="13"/>
      <c r="X12" s="13"/>
      <c r="Y12" s="41">
        <v>1.47</v>
      </c>
      <c r="Z12" s="51">
        <f t="shared" si="20"/>
      </c>
      <c r="AA12" s="51">
        <f t="shared" si="21"/>
      </c>
      <c r="AB12" s="18">
        <v>0</v>
      </c>
      <c r="AC12" s="51" t="e">
        <f t="shared" si="7"/>
        <v>#DIV/0!</v>
      </c>
      <c r="AD12" s="13"/>
      <c r="AE12" s="13">
        <v>4.1</v>
      </c>
      <c r="AF12" s="13">
        <v>0</v>
      </c>
      <c r="AG12" s="51">
        <f t="shared" si="22"/>
      </c>
      <c r="AH12" s="51">
        <f t="shared" si="23"/>
        <v>0</v>
      </c>
      <c r="AI12" s="37">
        <v>8.73</v>
      </c>
      <c r="AJ12" s="51">
        <f t="shared" si="8"/>
      </c>
      <c r="AK12" s="13">
        <v>0</v>
      </c>
      <c r="AL12" s="13">
        <v>1.5</v>
      </c>
      <c r="AM12" s="41">
        <v>1.49</v>
      </c>
      <c r="AN12" s="51">
        <f t="shared" si="24"/>
      </c>
      <c r="AO12" s="51">
        <f t="shared" si="25"/>
        <v>99.33333333333333</v>
      </c>
      <c r="AP12" s="37">
        <v>9.62</v>
      </c>
      <c r="AQ12" s="51">
        <f t="shared" si="9"/>
        <v>15.48856548856549</v>
      </c>
      <c r="AR12" s="13"/>
      <c r="AS12" s="13"/>
      <c r="AT12" s="13"/>
      <c r="AU12" s="51">
        <f t="shared" si="26"/>
      </c>
      <c r="AV12" s="51">
        <f t="shared" si="27"/>
      </c>
      <c r="AW12" s="18"/>
      <c r="AX12" s="51">
        <f t="shared" si="10"/>
      </c>
      <c r="AY12" s="13"/>
      <c r="AZ12" s="13"/>
      <c r="BA12" s="13"/>
      <c r="BB12" s="51">
        <f t="shared" si="28"/>
      </c>
      <c r="BC12" s="51">
        <f t="shared" si="29"/>
      </c>
      <c r="BD12" s="18">
        <v>0</v>
      </c>
      <c r="BE12" s="51">
        <f t="shared" si="11"/>
      </c>
      <c r="BF12" s="13">
        <v>6</v>
      </c>
      <c r="BG12" s="13">
        <v>6</v>
      </c>
      <c r="BH12" s="13">
        <v>5.93</v>
      </c>
      <c r="BI12" s="51">
        <f t="shared" si="30"/>
        <v>98.83333333333333</v>
      </c>
      <c r="BJ12" s="51">
        <f t="shared" si="31"/>
        <v>98.83333333333333</v>
      </c>
      <c r="BK12" s="29">
        <v>36.36</v>
      </c>
      <c r="BL12" s="51">
        <f t="shared" si="12"/>
        <v>16.30913091309131</v>
      </c>
      <c r="BM12" s="13"/>
      <c r="BN12" s="41">
        <v>34.5</v>
      </c>
      <c r="BO12" s="13">
        <v>36.23</v>
      </c>
      <c r="BP12" s="51">
        <f t="shared" si="32"/>
      </c>
      <c r="BQ12" s="51">
        <f t="shared" si="33"/>
        <v>105.01449275362317</v>
      </c>
      <c r="BR12" s="37">
        <v>102.23</v>
      </c>
      <c r="BS12" s="51">
        <f t="shared" si="13"/>
        <v>35.43969480582999</v>
      </c>
      <c r="BT12" s="13"/>
      <c r="BU12" s="13"/>
      <c r="BV12" s="13"/>
      <c r="BW12" s="51">
        <f t="shared" si="34"/>
      </c>
      <c r="BX12" s="51">
        <f t="shared" si="35"/>
      </c>
      <c r="BY12" s="18">
        <v>0</v>
      </c>
      <c r="BZ12" s="51">
        <f t="shared" si="14"/>
      </c>
      <c r="CA12" s="13"/>
      <c r="CB12" s="13"/>
      <c r="CC12" s="13"/>
      <c r="CD12" s="51">
        <f t="shared" si="36"/>
      </c>
      <c r="CE12" s="51">
        <f t="shared" si="37"/>
      </c>
      <c r="CF12" s="29">
        <v>0</v>
      </c>
      <c r="CG12" s="51">
        <f t="shared" si="15"/>
      </c>
      <c r="CH12" s="13">
        <v>24</v>
      </c>
      <c r="CI12" s="13">
        <v>24</v>
      </c>
      <c r="CJ12" s="37">
        <v>1.01</v>
      </c>
      <c r="CK12" s="51">
        <f t="shared" si="38"/>
        <v>4.208333333333333</v>
      </c>
      <c r="CL12" s="51">
        <f t="shared" si="39"/>
        <v>4.208333333333333</v>
      </c>
      <c r="CM12" s="37">
        <v>1.9</v>
      </c>
      <c r="CN12" s="51">
        <f t="shared" si="16"/>
        <v>53.1578947368421</v>
      </c>
    </row>
    <row r="13" spans="1:92" s="68" customFormat="1" ht="18" customHeight="1">
      <c r="A13" s="63" t="s">
        <v>16</v>
      </c>
      <c r="B13" s="64">
        <f t="shared" si="0"/>
        <v>6383</v>
      </c>
      <c r="C13" s="86">
        <f t="shared" si="0"/>
        <v>6312.9</v>
      </c>
      <c r="D13" s="71">
        <f t="shared" si="0"/>
        <v>3874.4700000000003</v>
      </c>
      <c r="E13" s="85">
        <f t="shared" si="18"/>
        <v>60.69982766724111</v>
      </c>
      <c r="F13" s="85">
        <f t="shared" si="19"/>
        <v>61.37385353799364</v>
      </c>
      <c r="G13" s="71">
        <f t="shared" si="1"/>
        <v>2098.11</v>
      </c>
      <c r="H13" s="51">
        <f t="shared" si="2"/>
        <v>184.66476972132062</v>
      </c>
      <c r="I13" s="86"/>
      <c r="J13" s="86">
        <v>0</v>
      </c>
      <c r="K13" s="65"/>
      <c r="L13" s="85">
        <f>IF(I13&lt;=0,"",IF(K13/I13*100&gt;200,"св200",K13/I13*100))</f>
      </c>
      <c r="M13" s="85">
        <f>IF(J13&lt;=0,"",IF(K13/J13*100&gt;200,"св200",K13/J13*100))</f>
      </c>
      <c r="N13" s="67">
        <v>0</v>
      </c>
      <c r="O13" s="51">
        <f t="shared" si="3"/>
      </c>
      <c r="P13" s="65">
        <f t="shared" si="4"/>
        <v>6383</v>
      </c>
      <c r="Q13" s="65">
        <f t="shared" si="17"/>
        <v>6312.9</v>
      </c>
      <c r="R13" s="65">
        <f t="shared" si="5"/>
        <v>3874.4700000000003</v>
      </c>
      <c r="S13" s="85">
        <f t="shared" si="40"/>
        <v>60.69982766724111</v>
      </c>
      <c r="T13" s="85">
        <f t="shared" si="41"/>
        <v>61.37385353799364</v>
      </c>
      <c r="U13" s="86">
        <f t="shared" si="42"/>
        <v>2098.11</v>
      </c>
      <c r="V13" s="51">
        <f t="shared" si="6"/>
        <v>184.66476972132062</v>
      </c>
      <c r="W13" s="65">
        <v>3192</v>
      </c>
      <c r="X13" s="65">
        <v>3192</v>
      </c>
      <c r="Y13" s="65">
        <v>1842.4</v>
      </c>
      <c r="Z13" s="85">
        <f t="shared" si="20"/>
        <v>57.719298245614034</v>
      </c>
      <c r="AA13" s="85">
        <f t="shared" si="21"/>
        <v>57.719298245614034</v>
      </c>
      <c r="AB13" s="71">
        <v>924.15</v>
      </c>
      <c r="AC13" s="51">
        <f t="shared" si="7"/>
        <v>199.3615755018125</v>
      </c>
      <c r="AD13" s="65">
        <v>463</v>
      </c>
      <c r="AE13" s="65">
        <v>405.9</v>
      </c>
      <c r="AF13" s="65">
        <v>114.72</v>
      </c>
      <c r="AG13" s="85">
        <f t="shared" si="22"/>
        <v>24.777537796976244</v>
      </c>
      <c r="AH13" s="85">
        <f t="shared" si="23"/>
        <v>28.263118994826314</v>
      </c>
      <c r="AI13" s="67">
        <v>65.91</v>
      </c>
      <c r="AJ13" s="51">
        <f t="shared" si="8"/>
        <v>174.05553026854804</v>
      </c>
      <c r="AK13" s="65">
        <v>1103</v>
      </c>
      <c r="AL13" s="65">
        <v>1103</v>
      </c>
      <c r="AM13" s="65">
        <v>818.35</v>
      </c>
      <c r="AN13" s="85">
        <f t="shared" si="24"/>
        <v>74.19310970081597</v>
      </c>
      <c r="AO13" s="85">
        <f t="shared" si="25"/>
        <v>74.19310970081597</v>
      </c>
      <c r="AP13" s="67">
        <v>441.71</v>
      </c>
      <c r="AQ13" s="51">
        <f t="shared" si="9"/>
        <v>185.26861515473956</v>
      </c>
      <c r="AR13" s="65">
        <v>151</v>
      </c>
      <c r="AS13" s="65">
        <v>138</v>
      </c>
      <c r="AT13" s="65">
        <v>93.75</v>
      </c>
      <c r="AU13" s="85">
        <f t="shared" si="26"/>
        <v>62.086092715231786</v>
      </c>
      <c r="AV13" s="85">
        <f t="shared" si="27"/>
        <v>67.93478260869566</v>
      </c>
      <c r="AW13" s="67">
        <v>59.49</v>
      </c>
      <c r="AX13" s="51">
        <f t="shared" si="10"/>
        <v>157.58951084215832</v>
      </c>
      <c r="AY13" s="65">
        <v>165</v>
      </c>
      <c r="AZ13" s="65">
        <v>165</v>
      </c>
      <c r="BA13" s="65">
        <v>125.07</v>
      </c>
      <c r="BB13" s="85">
        <f t="shared" si="28"/>
        <v>75.8</v>
      </c>
      <c r="BC13" s="85">
        <f t="shared" si="29"/>
        <v>75.8</v>
      </c>
      <c r="BD13" s="71">
        <v>101.57</v>
      </c>
      <c r="BE13" s="51">
        <f t="shared" si="11"/>
        <v>123.1367529782416</v>
      </c>
      <c r="BF13" s="65">
        <v>152</v>
      </c>
      <c r="BG13" s="65">
        <v>152</v>
      </c>
      <c r="BH13" s="65">
        <v>37.81</v>
      </c>
      <c r="BI13" s="85">
        <f t="shared" si="30"/>
        <v>24.875000000000004</v>
      </c>
      <c r="BJ13" s="85">
        <f t="shared" si="31"/>
        <v>24.875000000000004</v>
      </c>
      <c r="BK13" s="71">
        <v>58.78</v>
      </c>
      <c r="BL13" s="51">
        <f t="shared" si="12"/>
        <v>64.32460020415107</v>
      </c>
      <c r="BM13" s="65">
        <v>158</v>
      </c>
      <c r="BN13" s="65">
        <v>158</v>
      </c>
      <c r="BO13" s="65">
        <v>68.44</v>
      </c>
      <c r="BP13" s="85">
        <f t="shared" si="32"/>
        <v>43.31645569620253</v>
      </c>
      <c r="BQ13" s="85">
        <f t="shared" si="33"/>
        <v>43.31645569620253</v>
      </c>
      <c r="BR13" s="67">
        <v>40.95</v>
      </c>
      <c r="BS13" s="51">
        <f t="shared" si="13"/>
        <v>167.1306471306471</v>
      </c>
      <c r="BT13" s="65">
        <v>224</v>
      </c>
      <c r="BU13" s="65">
        <v>224</v>
      </c>
      <c r="BV13" s="66">
        <v>156.46</v>
      </c>
      <c r="BW13" s="85">
        <f t="shared" si="34"/>
        <v>69.84821428571429</v>
      </c>
      <c r="BX13" s="85">
        <f t="shared" si="35"/>
        <v>69.84821428571429</v>
      </c>
      <c r="BY13" s="71">
        <v>81.7</v>
      </c>
      <c r="BZ13" s="51">
        <f t="shared" si="14"/>
        <v>191.50550795593634</v>
      </c>
      <c r="CA13" s="65">
        <v>209</v>
      </c>
      <c r="CB13" s="65">
        <v>209</v>
      </c>
      <c r="CC13" s="65">
        <v>131.52</v>
      </c>
      <c r="CD13" s="85">
        <f t="shared" si="36"/>
        <v>62.928229665071775</v>
      </c>
      <c r="CE13" s="85">
        <f t="shared" si="37"/>
        <v>62.928229665071775</v>
      </c>
      <c r="CF13" s="67">
        <v>60.63</v>
      </c>
      <c r="CG13" s="51" t="str">
        <f t="shared" si="15"/>
        <v>св200</v>
      </c>
      <c r="CH13" s="65">
        <v>566</v>
      </c>
      <c r="CI13" s="65">
        <v>566</v>
      </c>
      <c r="CJ13" s="67">
        <v>485.95</v>
      </c>
      <c r="CK13" s="85">
        <f t="shared" si="38"/>
        <v>85.85689045936395</v>
      </c>
      <c r="CL13" s="85">
        <f t="shared" si="39"/>
        <v>85.85689045936395</v>
      </c>
      <c r="CM13" s="67">
        <v>263.22</v>
      </c>
      <c r="CN13" s="51">
        <f t="shared" si="16"/>
        <v>184.61743028645236</v>
      </c>
    </row>
    <row r="14" spans="1:92" s="68" customFormat="1" ht="15.75" customHeight="1">
      <c r="A14" s="63" t="s">
        <v>71</v>
      </c>
      <c r="B14" s="64">
        <f t="shared" si="0"/>
        <v>8906</v>
      </c>
      <c r="C14" s="86">
        <f t="shared" si="0"/>
        <v>8737.36</v>
      </c>
      <c r="D14" s="71">
        <f t="shared" si="0"/>
        <v>4472.79</v>
      </c>
      <c r="E14" s="85">
        <f t="shared" si="18"/>
        <v>50.22220974623849</v>
      </c>
      <c r="F14" s="85">
        <f t="shared" si="19"/>
        <v>51.191549850298024</v>
      </c>
      <c r="G14" s="71">
        <f t="shared" si="1"/>
        <v>4535.62</v>
      </c>
      <c r="H14" s="51">
        <f t="shared" si="2"/>
        <v>98.6147428576468</v>
      </c>
      <c r="I14" s="86">
        <v>0</v>
      </c>
      <c r="J14" s="86">
        <v>0</v>
      </c>
      <c r="K14" s="65">
        <v>0</v>
      </c>
      <c r="L14" s="85">
        <f>IF(I14&lt;=0,"",IF(K14/I14*100&gt;200,"св200",K14/I14*100))</f>
      </c>
      <c r="M14" s="85">
        <f>IF(J14&lt;=0,"",IF(K14/J14*100&gt;200,"св200",K14/J14*100))</f>
      </c>
      <c r="N14" s="67">
        <f>N15+N16</f>
        <v>1.03</v>
      </c>
      <c r="O14" s="51">
        <f t="shared" si="3"/>
      </c>
      <c r="P14" s="65">
        <f t="shared" si="4"/>
        <v>8906</v>
      </c>
      <c r="Q14" s="65">
        <f t="shared" si="17"/>
        <v>8737.36</v>
      </c>
      <c r="R14" s="65">
        <f t="shared" si="5"/>
        <v>4472.79</v>
      </c>
      <c r="S14" s="85">
        <f t="shared" si="40"/>
        <v>50.22220974623849</v>
      </c>
      <c r="T14" s="85">
        <f t="shared" si="41"/>
        <v>51.191549850298024</v>
      </c>
      <c r="U14" s="86">
        <f t="shared" si="42"/>
        <v>4534.59</v>
      </c>
      <c r="V14" s="51">
        <f t="shared" si="6"/>
        <v>98.63714249799871</v>
      </c>
      <c r="W14" s="65">
        <f>W15+W16</f>
        <v>4569</v>
      </c>
      <c r="X14" s="65">
        <f>X15+X16</f>
        <v>4569</v>
      </c>
      <c r="Y14" s="67">
        <f>Y15+Y16</f>
        <v>1429.67</v>
      </c>
      <c r="Z14" s="85">
        <f t="shared" si="20"/>
        <v>31.290654410155394</v>
      </c>
      <c r="AA14" s="85">
        <f t="shared" si="21"/>
        <v>31.290654410155394</v>
      </c>
      <c r="AB14" s="67">
        <f>AB15+AB16</f>
        <v>2895.94</v>
      </c>
      <c r="AC14" s="51">
        <f t="shared" si="7"/>
        <v>49.36808083040395</v>
      </c>
      <c r="AD14" s="65">
        <f>AD15+AD16</f>
        <v>602</v>
      </c>
      <c r="AE14" s="65">
        <v>602</v>
      </c>
      <c r="AF14" s="67">
        <f>AF15+AF16</f>
        <v>406.46</v>
      </c>
      <c r="AG14" s="85">
        <f t="shared" si="22"/>
        <v>67.51827242524917</v>
      </c>
      <c r="AH14" s="85">
        <f t="shared" si="23"/>
        <v>67.51827242524917</v>
      </c>
      <c r="AI14" s="67">
        <f>AI15+AI16</f>
        <v>213.57</v>
      </c>
      <c r="AJ14" s="51">
        <f t="shared" si="8"/>
        <v>190.31699208690358</v>
      </c>
      <c r="AK14" s="65">
        <f>AK15+AK16</f>
        <v>1019</v>
      </c>
      <c r="AL14" s="65">
        <f>AL15+AL16</f>
        <v>1019</v>
      </c>
      <c r="AM14" s="67">
        <f>AM15+AM16</f>
        <v>735.87</v>
      </c>
      <c r="AN14" s="85">
        <f t="shared" si="24"/>
        <v>72.21491658488715</v>
      </c>
      <c r="AO14" s="85">
        <f t="shared" si="25"/>
        <v>72.21491658488715</v>
      </c>
      <c r="AP14" s="67">
        <f>AP15+AP16</f>
        <v>366.21</v>
      </c>
      <c r="AQ14" s="51" t="str">
        <f t="shared" si="9"/>
        <v>св200</v>
      </c>
      <c r="AR14" s="65">
        <f>AR15+AR16</f>
        <v>254</v>
      </c>
      <c r="AS14" s="65">
        <f>AS15+AS16</f>
        <v>231</v>
      </c>
      <c r="AT14" s="67">
        <f>AT15+AT16</f>
        <v>167.44</v>
      </c>
      <c r="AU14" s="85">
        <f t="shared" si="26"/>
        <v>65.92125984251969</v>
      </c>
      <c r="AV14" s="85">
        <f t="shared" si="27"/>
        <v>72.48484848484848</v>
      </c>
      <c r="AW14" s="67">
        <f>AW15+AW16</f>
        <v>108.32000000000001</v>
      </c>
      <c r="AX14" s="51">
        <f t="shared" si="10"/>
        <v>154.57902511078285</v>
      </c>
      <c r="AY14" s="65">
        <f>AY15+AY16</f>
        <v>230</v>
      </c>
      <c r="AZ14" s="65">
        <f>AZ15+AZ16</f>
        <v>230</v>
      </c>
      <c r="BA14" s="67">
        <f>BA15+BA16</f>
        <v>184.85999999999999</v>
      </c>
      <c r="BB14" s="85">
        <f t="shared" si="28"/>
        <v>80.37391304347825</v>
      </c>
      <c r="BC14" s="85">
        <f t="shared" si="29"/>
        <v>80.37391304347825</v>
      </c>
      <c r="BD14" s="71">
        <f>SUM(BD15:BD16)</f>
        <v>76.75999999999999</v>
      </c>
      <c r="BE14" s="51" t="str">
        <f t="shared" si="11"/>
        <v>св200</v>
      </c>
      <c r="BF14" s="65">
        <f>BF15+BF16</f>
        <v>532</v>
      </c>
      <c r="BG14" s="71">
        <f>SUM(BG15:BG16)</f>
        <v>502</v>
      </c>
      <c r="BH14" s="67">
        <f>BH15+BH16</f>
        <v>295.61</v>
      </c>
      <c r="BI14" s="85">
        <f t="shared" si="30"/>
        <v>55.56578947368421</v>
      </c>
      <c r="BJ14" s="85">
        <f t="shared" si="31"/>
        <v>58.886454183266935</v>
      </c>
      <c r="BK14" s="71">
        <f>SUM(BK15:BK16)</f>
        <v>224.27</v>
      </c>
      <c r="BL14" s="51">
        <f t="shared" si="12"/>
        <v>131.80987202925044</v>
      </c>
      <c r="BM14" s="65">
        <f>BM15+BM16</f>
        <v>415</v>
      </c>
      <c r="BN14" s="65">
        <f>BN15+BN16</f>
        <v>299.36</v>
      </c>
      <c r="BO14" s="67">
        <f>BO15+BO16</f>
        <v>227.54</v>
      </c>
      <c r="BP14" s="85">
        <f t="shared" si="32"/>
        <v>54.8289156626506</v>
      </c>
      <c r="BQ14" s="85">
        <f t="shared" si="33"/>
        <v>76.00881881346872</v>
      </c>
      <c r="BR14" s="67">
        <f>BR15+BR16</f>
        <v>157.94</v>
      </c>
      <c r="BS14" s="51">
        <f t="shared" si="13"/>
        <v>144.06736735469167</v>
      </c>
      <c r="BT14" s="65">
        <f>BT15+BT16</f>
        <v>446</v>
      </c>
      <c r="BU14" s="65">
        <f>BU15+BU16</f>
        <v>446</v>
      </c>
      <c r="BV14" s="67">
        <f>BV15+BV16</f>
        <v>252.71</v>
      </c>
      <c r="BW14" s="85">
        <f t="shared" si="34"/>
        <v>56.66143497757847</v>
      </c>
      <c r="BX14" s="85">
        <f t="shared" si="35"/>
        <v>56.66143497757847</v>
      </c>
      <c r="BY14" s="67">
        <f>SUM(BY15:BY16)</f>
        <v>207.87</v>
      </c>
      <c r="BZ14" s="51">
        <f t="shared" si="14"/>
        <v>121.57117429162459</v>
      </c>
      <c r="CA14" s="65">
        <f>CA15+CA16</f>
        <v>406</v>
      </c>
      <c r="CB14" s="65">
        <v>406</v>
      </c>
      <c r="CC14" s="67">
        <f>CC15+CC16</f>
        <v>307.92</v>
      </c>
      <c r="CD14" s="85">
        <f t="shared" si="36"/>
        <v>75.84236453201972</v>
      </c>
      <c r="CE14" s="85">
        <f t="shared" si="37"/>
        <v>75.84236453201972</v>
      </c>
      <c r="CF14" s="67">
        <f>CF15+CF16</f>
        <v>152.57</v>
      </c>
      <c r="CG14" s="51" t="str">
        <f t="shared" si="15"/>
        <v>св200</v>
      </c>
      <c r="CH14" s="65">
        <f>CH15+CH16</f>
        <v>433</v>
      </c>
      <c r="CI14" s="65">
        <f>CI15+CI16</f>
        <v>433</v>
      </c>
      <c r="CJ14" s="67">
        <f>CJ15+CJ16</f>
        <v>464.71</v>
      </c>
      <c r="CK14" s="85">
        <f t="shared" si="38"/>
        <v>107.32332563510391</v>
      </c>
      <c r="CL14" s="85">
        <f t="shared" si="39"/>
        <v>107.32332563510391</v>
      </c>
      <c r="CM14" s="65">
        <f>CM15+CM16</f>
        <v>131.14</v>
      </c>
      <c r="CN14" s="51" t="str">
        <f t="shared" si="16"/>
        <v>св200</v>
      </c>
    </row>
    <row r="15" spans="1:92" s="68" customFormat="1" ht="15.75" customHeight="1">
      <c r="A15" s="63" t="s">
        <v>51</v>
      </c>
      <c r="B15" s="64">
        <f t="shared" si="0"/>
        <v>3436.4</v>
      </c>
      <c r="C15" s="86">
        <f aca="true" t="shared" si="43" ref="C15:D18">J15+Q15</f>
        <v>3404.4</v>
      </c>
      <c r="D15" s="71">
        <f t="shared" si="43"/>
        <v>1278.8099999999997</v>
      </c>
      <c r="E15" s="85">
        <f t="shared" si="18"/>
        <v>37.21365382376905</v>
      </c>
      <c r="F15" s="85">
        <f t="shared" si="19"/>
        <v>37.563447303489596</v>
      </c>
      <c r="G15" s="71">
        <f t="shared" si="1"/>
        <v>2572.13</v>
      </c>
      <c r="H15" s="51">
        <f t="shared" si="2"/>
        <v>49.71793805134265</v>
      </c>
      <c r="I15" s="86"/>
      <c r="J15" s="86"/>
      <c r="K15" s="65"/>
      <c r="L15" s="85"/>
      <c r="M15" s="85"/>
      <c r="N15" s="67">
        <v>1.03</v>
      </c>
      <c r="O15" s="51">
        <f t="shared" si="3"/>
      </c>
      <c r="P15" s="65">
        <f t="shared" si="4"/>
        <v>3436.4</v>
      </c>
      <c r="Q15" s="65">
        <f t="shared" si="17"/>
        <v>3404.4</v>
      </c>
      <c r="R15" s="65">
        <f t="shared" si="5"/>
        <v>1278.8099999999997</v>
      </c>
      <c r="S15" s="85">
        <f t="shared" si="40"/>
        <v>37.21365382376905</v>
      </c>
      <c r="T15" s="85">
        <f t="shared" si="41"/>
        <v>37.563447303489596</v>
      </c>
      <c r="U15" s="86">
        <f t="shared" si="42"/>
        <v>2571.1</v>
      </c>
      <c r="V15" s="51">
        <f t="shared" si="6"/>
        <v>49.7378553926335</v>
      </c>
      <c r="W15" s="65">
        <v>2741</v>
      </c>
      <c r="X15" s="65">
        <v>2741</v>
      </c>
      <c r="Y15" s="65">
        <v>909.07</v>
      </c>
      <c r="Z15" s="85">
        <f t="shared" si="20"/>
        <v>33.16563298066399</v>
      </c>
      <c r="AA15" s="85">
        <f t="shared" si="21"/>
        <v>33.16563298066399</v>
      </c>
      <c r="AB15" s="71">
        <v>2352.9</v>
      </c>
      <c r="AC15" s="51">
        <f t="shared" si="7"/>
        <v>38.63615113264482</v>
      </c>
      <c r="AD15" s="65">
        <v>112</v>
      </c>
      <c r="AE15" s="65">
        <v>112</v>
      </c>
      <c r="AF15" s="65">
        <v>42.45</v>
      </c>
      <c r="AG15" s="85">
        <f t="shared" si="22"/>
        <v>37.901785714285715</v>
      </c>
      <c r="AH15" s="85">
        <f t="shared" si="23"/>
        <v>37.901785714285715</v>
      </c>
      <c r="AI15" s="67">
        <v>16.32</v>
      </c>
      <c r="AJ15" s="51" t="str">
        <f t="shared" si="8"/>
        <v>св200</v>
      </c>
      <c r="AK15" s="65">
        <v>72.4</v>
      </c>
      <c r="AL15" s="65">
        <v>72.4</v>
      </c>
      <c r="AM15" s="65">
        <v>21.51</v>
      </c>
      <c r="AN15" s="85">
        <f t="shared" si="24"/>
        <v>29.70994475138122</v>
      </c>
      <c r="AO15" s="85">
        <f t="shared" si="25"/>
        <v>29.70994475138122</v>
      </c>
      <c r="AP15" s="67">
        <v>39.94</v>
      </c>
      <c r="AQ15" s="51">
        <f t="shared" si="9"/>
        <v>53.85578367551328</v>
      </c>
      <c r="AR15" s="65">
        <v>23</v>
      </c>
      <c r="AS15" s="65">
        <v>23</v>
      </c>
      <c r="AT15" s="65">
        <v>11.48</v>
      </c>
      <c r="AU15" s="85">
        <f t="shared" si="26"/>
        <v>49.913043478260875</v>
      </c>
      <c r="AV15" s="85">
        <f t="shared" si="27"/>
        <v>49.913043478260875</v>
      </c>
      <c r="AW15" s="67">
        <v>25.7</v>
      </c>
      <c r="AX15" s="51">
        <f t="shared" si="10"/>
        <v>44.66926070038911</v>
      </c>
      <c r="AY15" s="65"/>
      <c r="AZ15" s="65"/>
      <c r="BA15" s="67">
        <v>10.88</v>
      </c>
      <c r="BB15" s="85">
        <f t="shared" si="28"/>
      </c>
      <c r="BC15" s="85">
        <f t="shared" si="29"/>
      </c>
      <c r="BD15" s="71">
        <v>11.1</v>
      </c>
      <c r="BE15" s="51">
        <f t="shared" si="11"/>
        <v>98.01801801801803</v>
      </c>
      <c r="BF15" s="65">
        <v>54</v>
      </c>
      <c r="BG15" s="65">
        <v>152</v>
      </c>
      <c r="BH15" s="65">
        <v>94.08</v>
      </c>
      <c r="BI15" s="85">
        <f t="shared" si="30"/>
        <v>174.2222222222222</v>
      </c>
      <c r="BJ15" s="85">
        <f t="shared" si="31"/>
        <v>61.89473684210526</v>
      </c>
      <c r="BK15" s="71">
        <v>32.59</v>
      </c>
      <c r="BL15" s="51" t="str">
        <f t="shared" si="12"/>
        <v>св200</v>
      </c>
      <c r="BM15" s="65">
        <v>40</v>
      </c>
      <c r="BN15" s="65">
        <v>25</v>
      </c>
      <c r="BO15" s="65">
        <v>10.62</v>
      </c>
      <c r="BP15" s="85">
        <f t="shared" si="32"/>
        <v>26.549999999999997</v>
      </c>
      <c r="BQ15" s="85">
        <f t="shared" si="33"/>
        <v>42.48</v>
      </c>
      <c r="BR15" s="67">
        <v>19.79</v>
      </c>
      <c r="BS15" s="51">
        <f t="shared" si="13"/>
        <v>53.66346639717029</v>
      </c>
      <c r="BT15" s="65">
        <v>280</v>
      </c>
      <c r="BU15" s="65">
        <v>120</v>
      </c>
      <c r="BV15" s="65">
        <v>38.59</v>
      </c>
      <c r="BW15" s="85">
        <f t="shared" si="34"/>
        <v>13.78214285714286</v>
      </c>
      <c r="BX15" s="85">
        <f t="shared" si="35"/>
        <v>32.15833333333334</v>
      </c>
      <c r="BY15" s="67">
        <v>130.63</v>
      </c>
      <c r="BZ15" s="51">
        <f t="shared" si="14"/>
        <v>29.541452958738425</v>
      </c>
      <c r="CA15" s="65">
        <v>26</v>
      </c>
      <c r="CB15" s="65">
        <v>71</v>
      </c>
      <c r="CC15" s="65">
        <v>73.62</v>
      </c>
      <c r="CD15" s="85" t="str">
        <f t="shared" si="36"/>
        <v>св200</v>
      </c>
      <c r="CE15" s="85">
        <f t="shared" si="37"/>
        <v>103.69014084507042</v>
      </c>
      <c r="CF15" s="67">
        <v>25.97</v>
      </c>
      <c r="CG15" s="51" t="str">
        <f t="shared" si="15"/>
        <v>св200</v>
      </c>
      <c r="CH15" s="65">
        <v>88</v>
      </c>
      <c r="CI15" s="65">
        <v>88</v>
      </c>
      <c r="CJ15" s="65">
        <v>66.51</v>
      </c>
      <c r="CK15" s="85">
        <f t="shared" si="38"/>
        <v>75.57954545454547</v>
      </c>
      <c r="CL15" s="85">
        <f t="shared" si="39"/>
        <v>75.57954545454547</v>
      </c>
      <c r="CM15" s="67">
        <v>-83.84</v>
      </c>
      <c r="CN15" s="51">
        <f t="shared" si="16"/>
        <v>-79.3296755725191</v>
      </c>
    </row>
    <row r="16" spans="1:92" s="68" customFormat="1" ht="15.75" customHeight="1">
      <c r="A16" s="63" t="s">
        <v>52</v>
      </c>
      <c r="B16" s="64">
        <f t="shared" si="0"/>
        <v>5469.6</v>
      </c>
      <c r="C16" s="86">
        <f t="shared" si="43"/>
        <v>5332.96</v>
      </c>
      <c r="D16" s="71">
        <f t="shared" si="43"/>
        <v>3193.98</v>
      </c>
      <c r="E16" s="85">
        <f t="shared" si="18"/>
        <v>58.39512944273804</v>
      </c>
      <c r="F16" s="85">
        <f t="shared" si="19"/>
        <v>59.89131739221746</v>
      </c>
      <c r="G16" s="71">
        <f t="shared" si="1"/>
        <v>1963.49</v>
      </c>
      <c r="H16" s="51">
        <f t="shared" si="2"/>
        <v>162.66851371792063</v>
      </c>
      <c r="I16" s="86"/>
      <c r="J16" s="86"/>
      <c r="K16" s="65"/>
      <c r="L16" s="85"/>
      <c r="M16" s="85"/>
      <c r="N16" s="67">
        <v>0</v>
      </c>
      <c r="O16" s="51">
        <f t="shared" si="3"/>
      </c>
      <c r="P16" s="65">
        <f t="shared" si="4"/>
        <v>5469.6</v>
      </c>
      <c r="Q16" s="65">
        <f t="shared" si="17"/>
        <v>5332.96</v>
      </c>
      <c r="R16" s="65">
        <f t="shared" si="5"/>
        <v>3193.98</v>
      </c>
      <c r="S16" s="85">
        <f t="shared" si="40"/>
        <v>58.39512944273804</v>
      </c>
      <c r="T16" s="85">
        <f t="shared" si="41"/>
        <v>59.89131739221746</v>
      </c>
      <c r="U16" s="86">
        <f t="shared" si="42"/>
        <v>1963.49</v>
      </c>
      <c r="V16" s="51">
        <f t="shared" si="6"/>
        <v>162.66851371792063</v>
      </c>
      <c r="W16" s="65">
        <v>1828</v>
      </c>
      <c r="X16" s="65">
        <v>1828</v>
      </c>
      <c r="Y16" s="65">
        <v>520.6</v>
      </c>
      <c r="Z16" s="85">
        <f t="shared" si="20"/>
        <v>28.479212253829324</v>
      </c>
      <c r="AA16" s="85">
        <f t="shared" si="21"/>
        <v>28.479212253829324</v>
      </c>
      <c r="AB16" s="71">
        <v>543.04</v>
      </c>
      <c r="AC16" s="51">
        <f t="shared" si="7"/>
        <v>95.86770771950502</v>
      </c>
      <c r="AD16" s="65">
        <v>490</v>
      </c>
      <c r="AE16" s="65">
        <v>490</v>
      </c>
      <c r="AF16" s="65">
        <v>364.01</v>
      </c>
      <c r="AG16" s="85">
        <f t="shared" si="22"/>
        <v>74.28775510204082</v>
      </c>
      <c r="AH16" s="85">
        <f t="shared" si="23"/>
        <v>74.28775510204082</v>
      </c>
      <c r="AI16" s="67">
        <v>197.25</v>
      </c>
      <c r="AJ16" s="51">
        <f t="shared" si="8"/>
        <v>184.5424588086185</v>
      </c>
      <c r="AK16" s="65">
        <v>946.6</v>
      </c>
      <c r="AL16" s="65">
        <v>946.6</v>
      </c>
      <c r="AM16" s="65">
        <v>714.36</v>
      </c>
      <c r="AN16" s="85">
        <f t="shared" si="24"/>
        <v>75.46587787872386</v>
      </c>
      <c r="AO16" s="85">
        <f t="shared" si="25"/>
        <v>75.46587787872386</v>
      </c>
      <c r="AP16" s="67">
        <v>326.27</v>
      </c>
      <c r="AQ16" s="51" t="str">
        <f t="shared" si="9"/>
        <v>св200</v>
      </c>
      <c r="AR16" s="65">
        <v>231</v>
      </c>
      <c r="AS16" s="65">
        <v>208</v>
      </c>
      <c r="AT16" s="65">
        <v>155.96</v>
      </c>
      <c r="AU16" s="85">
        <f t="shared" si="26"/>
        <v>67.51515151515152</v>
      </c>
      <c r="AV16" s="85">
        <f t="shared" si="27"/>
        <v>74.98076923076924</v>
      </c>
      <c r="AW16" s="67">
        <v>82.62</v>
      </c>
      <c r="AX16" s="51">
        <f t="shared" si="10"/>
        <v>188.7678528201404</v>
      </c>
      <c r="AY16" s="65">
        <v>230</v>
      </c>
      <c r="AZ16" s="65">
        <v>230</v>
      </c>
      <c r="BA16" s="65">
        <v>173.98</v>
      </c>
      <c r="BB16" s="85">
        <f t="shared" si="28"/>
        <v>75.64347826086956</v>
      </c>
      <c r="BC16" s="85">
        <f t="shared" si="29"/>
        <v>75.64347826086956</v>
      </c>
      <c r="BD16" s="71">
        <v>65.66</v>
      </c>
      <c r="BE16" s="51" t="str">
        <f t="shared" si="11"/>
        <v>св200</v>
      </c>
      <c r="BF16" s="65">
        <v>478</v>
      </c>
      <c r="BG16" s="65">
        <v>350</v>
      </c>
      <c r="BH16" s="65">
        <v>201.53</v>
      </c>
      <c r="BI16" s="85">
        <f t="shared" si="30"/>
        <v>42.16108786610879</v>
      </c>
      <c r="BJ16" s="85">
        <f t="shared" si="31"/>
        <v>57.58</v>
      </c>
      <c r="BK16" s="71">
        <v>191.68</v>
      </c>
      <c r="BL16" s="51">
        <f t="shared" si="12"/>
        <v>105.13877295492486</v>
      </c>
      <c r="BM16" s="65">
        <v>375</v>
      </c>
      <c r="BN16" s="65">
        <v>274.36</v>
      </c>
      <c r="BO16" s="65">
        <v>216.92</v>
      </c>
      <c r="BP16" s="85">
        <f t="shared" si="32"/>
        <v>57.84533333333333</v>
      </c>
      <c r="BQ16" s="85">
        <f t="shared" si="33"/>
        <v>79.06400349905233</v>
      </c>
      <c r="BR16" s="67">
        <v>138.15</v>
      </c>
      <c r="BS16" s="51">
        <f t="shared" si="13"/>
        <v>157.01773434672458</v>
      </c>
      <c r="BT16" s="65">
        <v>166</v>
      </c>
      <c r="BU16" s="65">
        <v>326</v>
      </c>
      <c r="BV16" s="65">
        <v>214.12</v>
      </c>
      <c r="BW16" s="85">
        <f t="shared" si="34"/>
        <v>128.98795180722894</v>
      </c>
      <c r="BX16" s="85">
        <f t="shared" si="35"/>
        <v>65.68098159509202</v>
      </c>
      <c r="BY16" s="67">
        <v>77.24</v>
      </c>
      <c r="BZ16" s="51" t="str">
        <f t="shared" si="14"/>
        <v>св200</v>
      </c>
      <c r="CA16" s="65">
        <v>380</v>
      </c>
      <c r="CB16" s="65">
        <v>335</v>
      </c>
      <c r="CC16" s="65">
        <v>234.3</v>
      </c>
      <c r="CD16" s="85">
        <f t="shared" si="36"/>
        <v>61.65789473684211</v>
      </c>
      <c r="CE16" s="85">
        <f t="shared" si="37"/>
        <v>69.9402985074627</v>
      </c>
      <c r="CF16" s="67">
        <v>126.6</v>
      </c>
      <c r="CG16" s="51">
        <f t="shared" si="15"/>
        <v>185.07109004739337</v>
      </c>
      <c r="CH16" s="65">
        <v>345</v>
      </c>
      <c r="CI16" s="65">
        <v>345</v>
      </c>
      <c r="CJ16" s="65">
        <v>398.2</v>
      </c>
      <c r="CK16" s="85">
        <f t="shared" si="38"/>
        <v>115.42028985507247</v>
      </c>
      <c r="CL16" s="85">
        <f t="shared" si="39"/>
        <v>115.42028985507247</v>
      </c>
      <c r="CM16" s="67">
        <v>214.98</v>
      </c>
      <c r="CN16" s="51">
        <f t="shared" si="16"/>
        <v>185.22653270071635</v>
      </c>
    </row>
    <row r="17" spans="1:92" ht="17.25" customHeight="1">
      <c r="A17" s="14" t="s">
        <v>17</v>
      </c>
      <c r="B17" s="17">
        <f>I17+P17</f>
        <v>1323</v>
      </c>
      <c r="C17" s="18">
        <f t="shared" si="43"/>
        <v>1584</v>
      </c>
      <c r="D17" s="29">
        <f t="shared" si="43"/>
        <v>1432.28</v>
      </c>
      <c r="E17" s="51">
        <f aca="true" t="shared" si="44" ref="E17:E30">IF(B17&lt;=0,"",IF(D17/B17*100&gt;200,"св200",D17/B17*100))</f>
        <v>108.26001511715798</v>
      </c>
      <c r="F17" s="51">
        <f aca="true" t="shared" si="45" ref="F17:F30">IF(C17&lt;=0,"",IF(D17/C17*100&gt;200,"св200",D17/C17*100))</f>
        <v>90.42171717171718</v>
      </c>
      <c r="G17" s="29">
        <f>N17+U17</f>
        <v>777.9200000000001</v>
      </c>
      <c r="H17" s="51">
        <f t="shared" si="2"/>
        <v>184.11661867544217</v>
      </c>
      <c r="I17" s="18">
        <v>1220</v>
      </c>
      <c r="J17" s="18">
        <v>1420</v>
      </c>
      <c r="K17" s="13">
        <v>1289.43</v>
      </c>
      <c r="L17" s="51">
        <f aca="true" t="shared" si="46" ref="L17:L32">IF(I17&lt;=0,"",IF(K17/I17*100&gt;200,"св200",K17/I17*100))</f>
        <v>105.69098360655738</v>
      </c>
      <c r="M17" s="51">
        <f aca="true" t="shared" si="47" ref="M17:M32">IF(J17&lt;=0,"",IF(K17/J17*100&gt;200,"св200",K17/J17*100))</f>
        <v>90.80492957746479</v>
      </c>
      <c r="N17" s="37">
        <v>697.47</v>
      </c>
      <c r="O17" s="51">
        <f t="shared" si="3"/>
        <v>184.87246763301647</v>
      </c>
      <c r="P17" s="13">
        <f>W17+AD17+AK17+AR17+AY17+BF17+BM17+BT17+CA17+CH17</f>
        <v>103</v>
      </c>
      <c r="Q17" s="13">
        <f>X17+AE17+AL17+AS17+AZ17+BG17+BN17+BU17+CB17+CI17</f>
        <v>164</v>
      </c>
      <c r="R17" s="37">
        <f t="shared" si="5"/>
        <v>142.85</v>
      </c>
      <c r="S17" s="51">
        <f t="shared" si="40"/>
        <v>138.6893203883495</v>
      </c>
      <c r="T17" s="51">
        <f t="shared" si="41"/>
        <v>87.10365853658536</v>
      </c>
      <c r="U17" s="18">
        <f t="shared" si="42"/>
        <v>80.45</v>
      </c>
      <c r="V17" s="51">
        <f t="shared" si="6"/>
        <v>177.56370416407705</v>
      </c>
      <c r="W17" s="13"/>
      <c r="X17" s="13"/>
      <c r="Y17" s="41"/>
      <c r="Z17" s="51">
        <f aca="true" t="shared" si="48" ref="Z17:Z30">IF(W17&lt;=0,"",IF(Y17/W17*100&gt;200,"св200",Y17/W17*100))</f>
      </c>
      <c r="AA17" s="51">
        <f t="shared" si="21"/>
      </c>
      <c r="AB17" s="29">
        <v>0</v>
      </c>
      <c r="AC17" s="51">
        <f t="shared" si="7"/>
      </c>
      <c r="AD17" s="13">
        <v>14</v>
      </c>
      <c r="AE17" s="13">
        <v>14</v>
      </c>
      <c r="AF17" s="13">
        <v>11.63</v>
      </c>
      <c r="AG17" s="51">
        <f aca="true" t="shared" si="49" ref="AG17:AG30">IF(AD17&lt;=0,"",IF(AF17/AD17*100&gt;200,"св200",AF17/AD17*100))</f>
        <v>83.07142857142857</v>
      </c>
      <c r="AH17" s="51">
        <f aca="true" t="shared" si="50" ref="AH17:AH30">IF(AE17&lt;=0,"",IF(AF17/AE17*100&gt;200,"св200",AF17/AE17*100))</f>
        <v>83.07142857142857</v>
      </c>
      <c r="AI17" s="37">
        <v>10.5</v>
      </c>
      <c r="AJ17" s="51">
        <f t="shared" si="8"/>
        <v>110.76190476190477</v>
      </c>
      <c r="AK17" s="13">
        <v>7</v>
      </c>
      <c r="AL17" s="13">
        <v>7</v>
      </c>
      <c r="AM17" s="42">
        <v>6.65</v>
      </c>
      <c r="AN17" s="51">
        <f aca="true" t="shared" si="51" ref="AN17:AN30">IF(AK17&lt;=0,"",IF(AM17/AK17*100&gt;200,"св200",AM17/AK17*100))</f>
        <v>95</v>
      </c>
      <c r="AO17" s="51">
        <f t="shared" si="25"/>
        <v>95</v>
      </c>
      <c r="AP17" s="37">
        <v>5.65</v>
      </c>
      <c r="AQ17" s="51">
        <f t="shared" si="9"/>
        <v>117.69911504424779</v>
      </c>
      <c r="AR17" s="13">
        <v>13</v>
      </c>
      <c r="AS17" s="13">
        <v>50</v>
      </c>
      <c r="AT17" s="37">
        <v>46.8</v>
      </c>
      <c r="AU17" s="51" t="str">
        <f t="shared" si="26"/>
        <v>св200</v>
      </c>
      <c r="AV17" s="51">
        <f aca="true" t="shared" si="52" ref="AV17:AV30">IF(AS17&lt;=0,"",IF(AT17/AS17*100&gt;200,"св200",AT17/AS17*100))</f>
        <v>93.6</v>
      </c>
      <c r="AW17" s="37">
        <v>8.3</v>
      </c>
      <c r="AX17" s="51" t="str">
        <f t="shared" si="10"/>
        <v>св200</v>
      </c>
      <c r="AY17" s="13">
        <v>5</v>
      </c>
      <c r="AZ17" s="13">
        <v>5</v>
      </c>
      <c r="BA17" s="13">
        <v>3.9</v>
      </c>
      <c r="BB17" s="51">
        <f aca="true" t="shared" si="53" ref="BB17:BB30">IF(AY17&lt;=0,"",IF(BA17/AY17*100&gt;200,"св200",BA17/AY17*100))</f>
        <v>78</v>
      </c>
      <c r="BC17" s="51">
        <f aca="true" t="shared" si="54" ref="BC17:BC30">IF(AZ17&lt;=0,"",IF(BA17/AZ17*100&gt;200,"св200",BA17/AZ17*100))</f>
        <v>78</v>
      </c>
      <c r="BD17" s="29">
        <v>2.05</v>
      </c>
      <c r="BE17" s="51">
        <f t="shared" si="11"/>
        <v>190.2439024390244</v>
      </c>
      <c r="BF17" s="13">
        <v>17</v>
      </c>
      <c r="BG17" s="13">
        <v>47</v>
      </c>
      <c r="BH17" s="37">
        <v>40.65</v>
      </c>
      <c r="BI17" s="51" t="str">
        <f aca="true" t="shared" si="55" ref="BI17:BI30">IF(BF17&lt;=0,"",IF(BH17/BF17*100&gt;200,"св200",BH17/BF17*100))</f>
        <v>св200</v>
      </c>
      <c r="BJ17" s="51">
        <f aca="true" t="shared" si="56" ref="BJ17:BJ30">IF(BG17&lt;=0,"",IF(BH17/BG17*100&gt;200,"св200",BH17/BG17*100))</f>
        <v>86.48936170212765</v>
      </c>
      <c r="BK17" s="29">
        <v>20.9</v>
      </c>
      <c r="BL17" s="51">
        <f t="shared" si="12"/>
        <v>194.49760765550238</v>
      </c>
      <c r="BM17" s="13">
        <v>4</v>
      </c>
      <c r="BN17" s="41">
        <v>4</v>
      </c>
      <c r="BO17" s="37">
        <v>2.25</v>
      </c>
      <c r="BP17" s="51">
        <f aca="true" t="shared" si="57" ref="BP17:BP30">IF(BM17&lt;=0,"",IF(BO17/BM17*100&gt;200,"св200",BO17/BM17*100))</f>
        <v>56.25</v>
      </c>
      <c r="BQ17" s="51">
        <f aca="true" t="shared" si="58" ref="BQ17:BQ32">IF(BN17&lt;=0,"",IF(BO17/BN17*100&gt;200,"св200",BO17/BN17*100))</f>
        <v>56.25</v>
      </c>
      <c r="BR17" s="37">
        <v>2.75</v>
      </c>
      <c r="BS17" s="51">
        <f t="shared" si="13"/>
        <v>81.81818181818183</v>
      </c>
      <c r="BT17" s="13">
        <v>16</v>
      </c>
      <c r="BU17" s="13">
        <v>16</v>
      </c>
      <c r="BV17" s="13">
        <v>11.87</v>
      </c>
      <c r="BW17" s="51">
        <f aca="true" t="shared" si="59" ref="BW17:BW30">IF(BT17&lt;=0,"",IF(BV17/BT17*100&gt;200,"св200",BV17/BT17*100))</f>
        <v>74.1875</v>
      </c>
      <c r="BX17" s="51">
        <f aca="true" t="shared" si="60" ref="BX17:BX30">IF(BU17&lt;=0,"",IF(BV17/BU17*100&gt;200,"св200",BV17/BU17*100))</f>
        <v>74.1875</v>
      </c>
      <c r="BY17" s="37">
        <v>10.55</v>
      </c>
      <c r="BZ17" s="51">
        <f t="shared" si="14"/>
        <v>112.51184834123222</v>
      </c>
      <c r="CA17" s="13">
        <v>27</v>
      </c>
      <c r="CB17" s="13">
        <v>21</v>
      </c>
      <c r="CC17" s="37">
        <v>19.1</v>
      </c>
      <c r="CD17" s="51">
        <f aca="true" t="shared" si="61" ref="CD17:CD30">IF(CA17&lt;=0,"",IF(CC17/CA17*100&gt;200,"св200",CC17/CA17*100))</f>
        <v>70.74074074074075</v>
      </c>
      <c r="CE17" s="51">
        <f aca="true" t="shared" si="62" ref="CE17:CE30">IF(CB17&lt;=0,"",IF(CC17/CB17*100&gt;200,"св200",CC17/CB17*100))</f>
        <v>90.95238095238096</v>
      </c>
      <c r="CF17" s="37">
        <v>19.75</v>
      </c>
      <c r="CG17" s="51">
        <f t="shared" si="15"/>
        <v>96.70886075949367</v>
      </c>
      <c r="CH17" s="13"/>
      <c r="CI17" s="13"/>
      <c r="CJ17" s="13"/>
      <c r="CK17" s="51">
        <f aca="true" t="shared" si="63" ref="CK17:CK30">IF(CH17&lt;=0,"",IF(CJ17/CH17*100&gt;200,"св200",CJ17/CH17*100))</f>
      </c>
      <c r="CL17" s="51">
        <f aca="true" t="shared" si="64" ref="CL17:CL30">IF(CI17&lt;=0,"",IF(CJ17/CI17*100&gt;200,"св200",CJ17/CI17*100))</f>
      </c>
      <c r="CM17" s="37"/>
      <c r="CN17" s="51">
        <f t="shared" si="16"/>
      </c>
    </row>
    <row r="18" spans="1:92" ht="44.25" customHeight="1">
      <c r="A18" s="14" t="s">
        <v>18</v>
      </c>
      <c r="B18" s="17">
        <f>I18+P18</f>
        <v>0</v>
      </c>
      <c r="C18" s="18">
        <f t="shared" si="43"/>
        <v>0</v>
      </c>
      <c r="D18" s="29">
        <f t="shared" si="43"/>
        <v>0.185</v>
      </c>
      <c r="E18" s="51">
        <f t="shared" si="44"/>
      </c>
      <c r="F18" s="51">
        <f t="shared" si="45"/>
      </c>
      <c r="G18" s="29">
        <f>N18+U18</f>
        <v>0.4869999999999999</v>
      </c>
      <c r="H18" s="51">
        <f t="shared" si="2"/>
        <v>37.98767967145791</v>
      </c>
      <c r="I18" s="18"/>
      <c r="J18" s="18">
        <v>0</v>
      </c>
      <c r="K18" s="13">
        <v>0</v>
      </c>
      <c r="L18" s="51">
        <f t="shared" si="46"/>
      </c>
      <c r="M18" s="51">
        <f t="shared" si="47"/>
      </c>
      <c r="N18" s="37">
        <v>-1.64</v>
      </c>
      <c r="O18" s="51">
        <f t="shared" si="3"/>
      </c>
      <c r="P18" s="13">
        <f>W18+AD18+AK18+AR18+AY18+BF18+BM18+BT18+CA18+CH18</f>
        <v>0</v>
      </c>
      <c r="Q18" s="13">
        <f>X18+AE18+AL18+AS18+AZ18+BG18+BN18+BU18+CB18+CI18</f>
        <v>0</v>
      </c>
      <c r="R18" s="37">
        <f t="shared" si="5"/>
        <v>0.185</v>
      </c>
      <c r="S18" s="18"/>
      <c r="T18" s="51">
        <f>IF(P18&lt;=0,"",IF(S18/P18&gt;200,"св200",S18/P18*100))</f>
      </c>
      <c r="U18" s="18">
        <f t="shared" si="42"/>
        <v>2.127</v>
      </c>
      <c r="V18" s="51">
        <f t="shared" si="6"/>
        <v>8.697696285848613</v>
      </c>
      <c r="W18" s="13"/>
      <c r="X18" s="13"/>
      <c r="Y18" s="41">
        <v>0.02</v>
      </c>
      <c r="Z18" s="51">
        <f t="shared" si="48"/>
      </c>
      <c r="AA18" s="51">
        <f t="shared" si="21"/>
      </c>
      <c r="AB18" s="29">
        <v>2.11</v>
      </c>
      <c r="AC18" s="51">
        <f t="shared" si="7"/>
        <v>0.9478672985781991</v>
      </c>
      <c r="AD18" s="13"/>
      <c r="AE18" s="13"/>
      <c r="AF18" s="13">
        <v>0</v>
      </c>
      <c r="AG18" s="51">
        <f t="shared" si="49"/>
      </c>
      <c r="AH18" s="51">
        <f t="shared" si="50"/>
      </c>
      <c r="AI18" s="37"/>
      <c r="AJ18" s="51">
        <f t="shared" si="8"/>
      </c>
      <c r="AK18" s="13"/>
      <c r="AL18" s="13"/>
      <c r="AM18" s="41">
        <v>0</v>
      </c>
      <c r="AN18" s="51">
        <f t="shared" si="51"/>
      </c>
      <c r="AO18" s="51">
        <f t="shared" si="25"/>
      </c>
      <c r="AP18" s="37">
        <v>-0.013</v>
      </c>
      <c r="AQ18" s="51">
        <f t="shared" si="9"/>
      </c>
      <c r="AR18" s="13"/>
      <c r="AS18" s="13">
        <v>0</v>
      </c>
      <c r="AT18" s="13">
        <v>0</v>
      </c>
      <c r="AU18" s="51">
        <f t="shared" si="26"/>
      </c>
      <c r="AV18" s="51">
        <f t="shared" si="52"/>
      </c>
      <c r="AW18" s="37">
        <v>0</v>
      </c>
      <c r="AX18" s="51">
        <f t="shared" si="10"/>
      </c>
      <c r="AY18" s="13"/>
      <c r="AZ18" s="13"/>
      <c r="BA18" s="13">
        <v>0</v>
      </c>
      <c r="BB18" s="51">
        <f t="shared" si="53"/>
      </c>
      <c r="BC18" s="51">
        <f t="shared" si="54"/>
      </c>
      <c r="BD18" s="29">
        <v>0</v>
      </c>
      <c r="BE18" s="51">
        <f t="shared" si="11"/>
      </c>
      <c r="BF18" s="13"/>
      <c r="BG18" s="13"/>
      <c r="BH18" s="13">
        <v>0</v>
      </c>
      <c r="BI18" s="51">
        <f t="shared" si="55"/>
      </c>
      <c r="BJ18" s="51">
        <f t="shared" si="56"/>
      </c>
      <c r="BK18" s="29">
        <v>0</v>
      </c>
      <c r="BL18" s="51">
        <f t="shared" si="12"/>
      </c>
      <c r="BM18" s="13"/>
      <c r="BN18" s="41"/>
      <c r="BO18" s="13">
        <v>0</v>
      </c>
      <c r="BP18" s="51">
        <f t="shared" si="57"/>
      </c>
      <c r="BQ18" s="51">
        <f t="shared" si="58"/>
      </c>
      <c r="BR18" s="37">
        <v>0.01</v>
      </c>
      <c r="BS18" s="51">
        <f t="shared" si="13"/>
      </c>
      <c r="BT18" s="13"/>
      <c r="BU18" s="13"/>
      <c r="BV18" s="13">
        <v>0</v>
      </c>
      <c r="BW18" s="51">
        <f t="shared" si="59"/>
      </c>
      <c r="BX18" s="51">
        <f t="shared" si="60"/>
      </c>
      <c r="BY18" s="37"/>
      <c r="BZ18" s="51">
        <f t="shared" si="14"/>
      </c>
      <c r="CA18" s="13"/>
      <c r="CB18" s="13"/>
      <c r="CC18" s="13">
        <v>0</v>
      </c>
      <c r="CD18" s="51">
        <f t="shared" si="61"/>
      </c>
      <c r="CE18" s="51">
        <f t="shared" si="62"/>
      </c>
      <c r="CF18" s="18">
        <v>0.02</v>
      </c>
      <c r="CG18" s="51">
        <f t="shared" si="15"/>
      </c>
      <c r="CH18" s="13"/>
      <c r="CI18" s="13"/>
      <c r="CJ18" s="13">
        <v>0.165</v>
      </c>
      <c r="CK18" s="51">
        <f t="shared" si="63"/>
      </c>
      <c r="CL18" s="51">
        <f t="shared" si="64"/>
      </c>
      <c r="CM18" s="37">
        <v>0</v>
      </c>
      <c r="CN18" s="51" t="e">
        <f t="shared" si="16"/>
        <v>#DIV/0!</v>
      </c>
    </row>
    <row r="19" spans="1:92" ht="44.25" customHeight="1">
      <c r="A19" s="14" t="s">
        <v>19</v>
      </c>
      <c r="B19" s="18">
        <f>SUM(B20:B27)</f>
        <v>4311</v>
      </c>
      <c r="C19" s="18">
        <f>SUM(C20:C27)</f>
        <v>5262</v>
      </c>
      <c r="D19" s="29">
        <f>SUM(D20:D27)</f>
        <v>1840.5100000000002</v>
      </c>
      <c r="E19" s="51">
        <f t="shared" si="44"/>
        <v>42.69334261192299</v>
      </c>
      <c r="F19" s="51">
        <f t="shared" si="45"/>
        <v>34.977385024705434</v>
      </c>
      <c r="G19" s="29">
        <f>SUM(G20:G27)</f>
        <v>3478.5</v>
      </c>
      <c r="H19" s="51">
        <f t="shared" si="2"/>
        <v>52.9110248670404</v>
      </c>
      <c r="I19" s="29">
        <f>SUM(I20:I27)</f>
        <v>3096</v>
      </c>
      <c r="J19" s="29">
        <f>SUM(J20:J27)</f>
        <v>3980</v>
      </c>
      <c r="K19" s="29">
        <f>SUM(K20:K27)</f>
        <v>1631.56</v>
      </c>
      <c r="L19" s="51">
        <f t="shared" si="46"/>
        <v>52.69896640826873</v>
      </c>
      <c r="M19" s="51">
        <f t="shared" si="47"/>
        <v>40.993969849246234</v>
      </c>
      <c r="N19" s="29">
        <f>SUM(N23,N25)</f>
        <v>1746.1100000000001</v>
      </c>
      <c r="O19" s="51">
        <f t="shared" si="3"/>
        <v>93.43970311148782</v>
      </c>
      <c r="P19" s="18">
        <f>SUM(P20:P27)</f>
        <v>1215</v>
      </c>
      <c r="Q19" s="18">
        <f>SUM(Q20:Q27)</f>
        <v>1282</v>
      </c>
      <c r="R19" s="29">
        <f>SUM(R20:R27)</f>
        <v>208.95</v>
      </c>
      <c r="S19" s="51">
        <f>IF(P19&lt;=0,"",IF(R19/P19&gt;200,"св200",R19/P19*100))</f>
        <v>17.19753086419753</v>
      </c>
      <c r="T19" s="51">
        <f>IF(Q19&lt;=0,"",IF(R19/Q19&gt;200,"св200",R19/Q19*100))</f>
        <v>16.298751950078003</v>
      </c>
      <c r="U19" s="18">
        <f>SUM(U20:U27)</f>
        <v>1732.3899999999999</v>
      </c>
      <c r="V19" s="51">
        <f t="shared" si="6"/>
        <v>12.061371861994125</v>
      </c>
      <c r="W19" s="18">
        <f>SUM(W20:W27)</f>
        <v>1190</v>
      </c>
      <c r="X19" s="18">
        <f>SUM(X20:X27)</f>
        <v>1190</v>
      </c>
      <c r="Y19" s="47">
        <f>SUM(Y20:Y27)</f>
        <v>168.95</v>
      </c>
      <c r="Z19" s="51">
        <f t="shared" si="48"/>
        <v>14.197478991596638</v>
      </c>
      <c r="AA19" s="18">
        <f>SUM(AA20:AA27)</f>
        <v>14.197478991596638</v>
      </c>
      <c r="AB19" s="47">
        <f>SUM(AB20:AB27)</f>
        <v>969.07</v>
      </c>
      <c r="AC19" s="51">
        <f t="shared" si="7"/>
        <v>17.434241076496022</v>
      </c>
      <c r="AD19" s="18">
        <f>SUM(AD20:AD27)</f>
        <v>7</v>
      </c>
      <c r="AE19" s="18">
        <f>SUM(AE20:AE27)</f>
        <v>55</v>
      </c>
      <c r="AF19" s="47">
        <f>SUM(AF20:AF27)</f>
        <v>40</v>
      </c>
      <c r="AG19" s="51" t="str">
        <f t="shared" si="49"/>
        <v>св200</v>
      </c>
      <c r="AH19" s="51">
        <f t="shared" si="50"/>
        <v>72.72727272727273</v>
      </c>
      <c r="AI19" s="29">
        <f>SUM(AI20:AI27)</f>
        <v>106.97</v>
      </c>
      <c r="AJ19" s="51">
        <f t="shared" si="8"/>
        <v>37.39366177432925</v>
      </c>
      <c r="AK19" s="18">
        <f>SUM(AK20:AK27)</f>
        <v>0</v>
      </c>
      <c r="AL19" s="18">
        <f>SUM(AL20:AL27)</f>
        <v>24</v>
      </c>
      <c r="AM19" s="43">
        <f>SUM(AM20:AM27)</f>
        <v>0</v>
      </c>
      <c r="AN19" s="51">
        <f t="shared" si="51"/>
      </c>
      <c r="AO19" s="51">
        <f t="shared" si="25"/>
        <v>0</v>
      </c>
      <c r="AP19" s="43">
        <f>SUM(AP20:AP27)</f>
        <v>262.52</v>
      </c>
      <c r="AQ19" s="51">
        <f t="shared" si="9"/>
      </c>
      <c r="AR19" s="18">
        <v>0</v>
      </c>
      <c r="AS19" s="18">
        <v>0</v>
      </c>
      <c r="AT19" s="18">
        <v>0</v>
      </c>
      <c r="AU19" s="51">
        <f t="shared" si="26"/>
      </c>
      <c r="AV19" s="51">
        <f t="shared" si="52"/>
      </c>
      <c r="AW19" s="29">
        <f>SUM(AW20:AW27)</f>
        <v>7.18</v>
      </c>
      <c r="AX19" s="51">
        <f t="shared" si="10"/>
      </c>
      <c r="AY19" s="18">
        <v>0</v>
      </c>
      <c r="AZ19" s="18">
        <v>0</v>
      </c>
      <c r="BA19" s="18">
        <v>0</v>
      </c>
      <c r="BB19" s="51">
        <f t="shared" si="53"/>
      </c>
      <c r="BC19" s="51">
        <f t="shared" si="54"/>
      </c>
      <c r="BD19" s="29">
        <f>SUM(BD20:BD27)</f>
        <v>88.61</v>
      </c>
      <c r="BE19" s="51">
        <f t="shared" si="11"/>
      </c>
      <c r="BF19" s="18">
        <v>0</v>
      </c>
      <c r="BG19" s="18">
        <v>0</v>
      </c>
      <c r="BH19" s="18">
        <v>0</v>
      </c>
      <c r="BI19" s="51">
        <f t="shared" si="55"/>
      </c>
      <c r="BJ19" s="51">
        <f t="shared" si="56"/>
      </c>
      <c r="BK19" s="18">
        <f>SUM(BK20:BK27)</f>
        <v>2.07</v>
      </c>
      <c r="BL19" s="51">
        <f t="shared" si="12"/>
      </c>
      <c r="BM19" s="18">
        <v>0</v>
      </c>
      <c r="BN19" s="43">
        <v>0</v>
      </c>
      <c r="BO19" s="18">
        <v>0</v>
      </c>
      <c r="BP19" s="51">
        <f t="shared" si="57"/>
      </c>
      <c r="BQ19" s="51">
        <f t="shared" si="58"/>
      </c>
      <c r="BR19" s="18">
        <f>SUM(BR20:BR27)</f>
        <v>26.5</v>
      </c>
      <c r="BS19" s="51">
        <f t="shared" si="13"/>
      </c>
      <c r="BT19" s="18">
        <f>SUM(BT20:BT27)</f>
        <v>18</v>
      </c>
      <c r="BU19" s="18">
        <f>SUM(BU20:BU27)</f>
        <v>13</v>
      </c>
      <c r="BV19" s="18">
        <f>SUM(BV20:BV27)</f>
        <v>0</v>
      </c>
      <c r="BW19" s="51">
        <f t="shared" si="59"/>
        <v>0</v>
      </c>
      <c r="BX19" s="51">
        <f t="shared" si="60"/>
        <v>0</v>
      </c>
      <c r="BY19" s="37">
        <f>SUM(BY20:BY27)</f>
        <v>119.16</v>
      </c>
      <c r="BZ19" s="51">
        <f t="shared" si="14"/>
      </c>
      <c r="CA19" s="18">
        <v>0</v>
      </c>
      <c r="CB19" s="18">
        <v>0</v>
      </c>
      <c r="CC19" s="18">
        <f>SUM(CC20:CC27)</f>
        <v>0</v>
      </c>
      <c r="CD19" s="51">
        <f t="shared" si="61"/>
      </c>
      <c r="CE19" s="51">
        <f t="shared" si="62"/>
      </c>
      <c r="CF19" s="37">
        <f>SUM(CF20:CF27)</f>
        <v>32.21</v>
      </c>
      <c r="CG19" s="51">
        <f t="shared" si="15"/>
      </c>
      <c r="CH19" s="18">
        <f>SUM(CH20:CH27)</f>
        <v>0</v>
      </c>
      <c r="CI19" s="18">
        <f>SUM(CI20:CI27)</f>
        <v>0</v>
      </c>
      <c r="CJ19" s="18">
        <f>SUM(CJ20:CJ27)</f>
        <v>0</v>
      </c>
      <c r="CK19" s="51">
        <f t="shared" si="63"/>
      </c>
      <c r="CL19" s="51">
        <f t="shared" si="64"/>
      </c>
      <c r="CM19" s="37">
        <f>SUM(CM20:CM27)</f>
        <v>118.1</v>
      </c>
      <c r="CN19" s="51">
        <f t="shared" si="16"/>
      </c>
    </row>
    <row r="20" spans="1:92" ht="58.5" customHeight="1" hidden="1">
      <c r="A20" s="14" t="s">
        <v>20</v>
      </c>
      <c r="B20" s="17">
        <f aca="true" t="shared" si="65" ref="B20:B32">I20+P20</f>
        <v>0</v>
      </c>
      <c r="C20" s="18">
        <f aca="true" t="shared" si="66" ref="C20:C32">J20+Q20</f>
        <v>0</v>
      </c>
      <c r="D20" s="29">
        <f aca="true" t="shared" si="67" ref="D20:D32">K20+R20</f>
        <v>0</v>
      </c>
      <c r="E20" s="51">
        <f t="shared" si="44"/>
      </c>
      <c r="F20" s="51">
        <f t="shared" si="45"/>
      </c>
      <c r="G20" s="18">
        <f aca="true" t="shared" si="68" ref="G20:G32">N20+U20</f>
        <v>0</v>
      </c>
      <c r="H20" s="51">
        <f t="shared" si="2"/>
      </c>
      <c r="I20" s="18"/>
      <c r="J20" s="18"/>
      <c r="K20" s="13"/>
      <c r="L20" s="51">
        <f t="shared" si="46"/>
      </c>
      <c r="M20" s="51">
        <f t="shared" si="47"/>
      </c>
      <c r="N20" s="18"/>
      <c r="O20" s="51">
        <f t="shared" si="3"/>
      </c>
      <c r="P20" s="13"/>
      <c r="Q20" s="13"/>
      <c r="R20" s="13"/>
      <c r="S20" s="18"/>
      <c r="T20" s="51">
        <f>IF(P20&lt;=0,"",IF(S20/P20&gt;200,"св200",S20/P20*100))</f>
      </c>
      <c r="U20" s="18"/>
      <c r="V20" s="51">
        <f t="shared" si="6"/>
      </c>
      <c r="W20" s="13"/>
      <c r="X20" s="13"/>
      <c r="Y20" s="41"/>
      <c r="Z20" s="51">
        <f t="shared" si="48"/>
      </c>
      <c r="AA20" s="51">
        <f aca="true" t="shared" si="69" ref="AA20:AA30">IF(X20&lt;=0,"",IF(Y20/X20*100&gt;200,"св200",Y20/X20*100))</f>
      </c>
      <c r="AB20" s="18"/>
      <c r="AC20" s="51">
        <f t="shared" si="7"/>
      </c>
      <c r="AD20" s="13"/>
      <c r="AE20" s="13"/>
      <c r="AF20" s="18"/>
      <c r="AG20" s="51">
        <f t="shared" si="49"/>
      </c>
      <c r="AH20" s="51">
        <f t="shared" si="50"/>
      </c>
      <c r="AI20" s="18"/>
      <c r="AJ20" s="51">
        <f t="shared" si="8"/>
      </c>
      <c r="AK20" s="13"/>
      <c r="AL20" s="13"/>
      <c r="AM20" s="41"/>
      <c r="AN20" s="51">
        <f t="shared" si="51"/>
      </c>
      <c r="AO20" s="51">
        <f t="shared" si="25"/>
      </c>
      <c r="AP20" s="18"/>
      <c r="AQ20" s="51">
        <f t="shared" si="9"/>
      </c>
      <c r="AR20" s="13"/>
      <c r="AS20" s="13"/>
      <c r="AT20" s="13"/>
      <c r="AU20" s="51">
        <f t="shared" si="26"/>
      </c>
      <c r="AV20" s="51">
        <f t="shared" si="52"/>
      </c>
      <c r="AW20" s="18"/>
      <c r="AX20" s="51">
        <f t="shared" si="10"/>
      </c>
      <c r="AY20" s="13"/>
      <c r="AZ20" s="13"/>
      <c r="BA20" s="13"/>
      <c r="BB20" s="51">
        <f t="shared" si="53"/>
      </c>
      <c r="BC20" s="51">
        <f t="shared" si="54"/>
      </c>
      <c r="BD20" s="29"/>
      <c r="BE20" s="51">
        <f t="shared" si="11"/>
      </c>
      <c r="BF20" s="13"/>
      <c r="BG20" s="13"/>
      <c r="BH20" s="13"/>
      <c r="BI20" s="51">
        <f t="shared" si="55"/>
      </c>
      <c r="BJ20" s="51">
        <f t="shared" si="56"/>
      </c>
      <c r="BK20" s="18"/>
      <c r="BL20" s="51">
        <f t="shared" si="12"/>
      </c>
      <c r="BM20" s="18"/>
      <c r="BN20" s="43"/>
      <c r="BO20" s="13"/>
      <c r="BP20" s="51">
        <f t="shared" si="57"/>
      </c>
      <c r="BQ20" s="51">
        <f t="shared" si="58"/>
      </c>
      <c r="BR20" s="18"/>
      <c r="BS20" s="51">
        <f t="shared" si="13"/>
      </c>
      <c r="BT20" s="13"/>
      <c r="BU20" s="13"/>
      <c r="BV20" s="13"/>
      <c r="BW20" s="51">
        <f t="shared" si="59"/>
      </c>
      <c r="BX20" s="51">
        <f t="shared" si="60"/>
      </c>
      <c r="BY20" s="37"/>
      <c r="BZ20" s="51">
        <f t="shared" si="14"/>
      </c>
      <c r="CA20" s="13"/>
      <c r="CB20" s="13"/>
      <c r="CC20" s="13"/>
      <c r="CD20" s="51">
        <f t="shared" si="61"/>
      </c>
      <c r="CE20" s="51">
        <f t="shared" si="62"/>
      </c>
      <c r="CF20" s="18"/>
      <c r="CG20" s="51">
        <f t="shared" si="15"/>
      </c>
      <c r="CH20" s="13"/>
      <c r="CI20" s="13"/>
      <c r="CJ20" s="13"/>
      <c r="CK20" s="51">
        <f t="shared" si="63"/>
      </c>
      <c r="CL20" s="51">
        <f t="shared" si="64"/>
      </c>
      <c r="CM20" s="18"/>
      <c r="CN20" s="51">
        <f t="shared" si="16"/>
      </c>
    </row>
    <row r="21" spans="1:92" ht="16.5" customHeight="1" hidden="1">
      <c r="A21" s="14" t="s">
        <v>21</v>
      </c>
      <c r="B21" s="17">
        <f t="shared" si="65"/>
        <v>0</v>
      </c>
      <c r="C21" s="18">
        <f t="shared" si="66"/>
        <v>0</v>
      </c>
      <c r="D21" s="29">
        <f t="shared" si="67"/>
        <v>0</v>
      </c>
      <c r="E21" s="51">
        <f t="shared" si="44"/>
      </c>
      <c r="F21" s="51">
        <f t="shared" si="45"/>
      </c>
      <c r="G21" s="18">
        <f t="shared" si="68"/>
        <v>0</v>
      </c>
      <c r="H21" s="51">
        <f t="shared" si="2"/>
      </c>
      <c r="I21" s="18"/>
      <c r="J21" s="18"/>
      <c r="K21" s="13"/>
      <c r="L21" s="51">
        <f t="shared" si="46"/>
      </c>
      <c r="M21" s="51">
        <f t="shared" si="47"/>
      </c>
      <c r="N21" s="18"/>
      <c r="O21" s="51">
        <f t="shared" si="3"/>
      </c>
      <c r="P21" s="13">
        <f aca="true" t="shared" si="70" ref="P21:P32">W21+AD21+AK21+AR21+AY21+BF21+BM21+BT21+CA21+CH21</f>
        <v>0</v>
      </c>
      <c r="Q21" s="13">
        <f aca="true" t="shared" si="71" ref="Q21:Q32">X21+AE21+AL21+AS21+AZ21+BG21+BN21+BU21+CB21+CI21</f>
        <v>0</v>
      </c>
      <c r="R21" s="13">
        <f aca="true" t="shared" si="72" ref="R21:R30">Y21+AF21+AM21+AT21+BA21+BH21+BO21+BV21+CC21+CJ21</f>
        <v>0</v>
      </c>
      <c r="S21" s="18"/>
      <c r="T21" s="51">
        <f>IF(P21&lt;=0,"",IF(S21/P21&gt;200,"св200",S21/P21*100))</f>
      </c>
      <c r="U21" s="18">
        <f aca="true" t="shared" si="73" ref="U21:U34">AB21+AI21+AP21+AW21+BD21+BK21+BR21+BY21+CF21+CM21</f>
        <v>0</v>
      </c>
      <c r="V21" s="51">
        <f t="shared" si="6"/>
      </c>
      <c r="W21" s="13"/>
      <c r="X21" s="13"/>
      <c r="Y21" s="41"/>
      <c r="Z21" s="51">
        <f t="shared" si="48"/>
      </c>
      <c r="AA21" s="51">
        <f t="shared" si="69"/>
      </c>
      <c r="AB21" s="18"/>
      <c r="AC21" s="51">
        <f t="shared" si="7"/>
      </c>
      <c r="AD21" s="13"/>
      <c r="AE21" s="13"/>
      <c r="AF21" s="13"/>
      <c r="AG21" s="51">
        <f t="shared" si="49"/>
      </c>
      <c r="AH21" s="51">
        <f t="shared" si="50"/>
      </c>
      <c r="AI21" s="18"/>
      <c r="AJ21" s="51">
        <f t="shared" si="8"/>
      </c>
      <c r="AK21" s="13"/>
      <c r="AL21" s="13"/>
      <c r="AM21" s="41"/>
      <c r="AN21" s="51">
        <f t="shared" si="51"/>
      </c>
      <c r="AO21" s="51">
        <f t="shared" si="25"/>
      </c>
      <c r="AP21" s="18"/>
      <c r="AQ21" s="51">
        <f t="shared" si="9"/>
      </c>
      <c r="AR21" s="13"/>
      <c r="AS21" s="13"/>
      <c r="AT21" s="13"/>
      <c r="AU21" s="18">
        <f>SUM(AU22:AU29)</f>
        <v>0</v>
      </c>
      <c r="AV21" s="51">
        <f t="shared" si="52"/>
      </c>
      <c r="AW21" s="18"/>
      <c r="AX21" s="51">
        <f t="shared" si="10"/>
      </c>
      <c r="AY21" s="13"/>
      <c r="AZ21" s="13"/>
      <c r="BA21" s="13"/>
      <c r="BB21" s="51">
        <f t="shared" si="53"/>
      </c>
      <c r="BC21" s="51">
        <f t="shared" si="54"/>
      </c>
      <c r="BD21" s="29"/>
      <c r="BE21" s="51">
        <f t="shared" si="11"/>
      </c>
      <c r="BF21" s="13"/>
      <c r="BG21" s="13"/>
      <c r="BH21" s="13"/>
      <c r="BI21" s="51">
        <f t="shared" si="55"/>
      </c>
      <c r="BJ21" s="51">
        <f t="shared" si="56"/>
      </c>
      <c r="BK21" s="18"/>
      <c r="BL21" s="51">
        <f t="shared" si="12"/>
      </c>
      <c r="BM21" s="13"/>
      <c r="BN21" s="41"/>
      <c r="BO21" s="13"/>
      <c r="BP21" s="51">
        <f t="shared" si="57"/>
      </c>
      <c r="BQ21" s="51">
        <f t="shared" si="58"/>
      </c>
      <c r="BR21" s="18"/>
      <c r="BS21" s="51">
        <f t="shared" si="13"/>
      </c>
      <c r="BT21" s="13"/>
      <c r="BU21" s="13"/>
      <c r="BV21" s="13"/>
      <c r="BW21" s="51">
        <f t="shared" si="59"/>
      </c>
      <c r="BX21" s="51">
        <f t="shared" si="60"/>
      </c>
      <c r="BY21" s="37"/>
      <c r="BZ21" s="51">
        <f t="shared" si="14"/>
      </c>
      <c r="CA21" s="13"/>
      <c r="CB21" s="13"/>
      <c r="CC21" s="13"/>
      <c r="CD21" s="51">
        <f t="shared" si="61"/>
      </c>
      <c r="CE21" s="51">
        <f t="shared" si="62"/>
      </c>
      <c r="CF21" s="18"/>
      <c r="CG21" s="51">
        <f t="shared" si="15"/>
      </c>
      <c r="CH21" s="13"/>
      <c r="CI21" s="13"/>
      <c r="CJ21" s="13"/>
      <c r="CK21" s="51">
        <f t="shared" si="63"/>
      </c>
      <c r="CL21" s="51">
        <f t="shared" si="64"/>
      </c>
      <c r="CM21" s="18"/>
      <c r="CN21" s="51">
        <f t="shared" si="16"/>
      </c>
    </row>
    <row r="22" spans="1:92" ht="21" customHeight="1" hidden="1">
      <c r="A22" s="14" t="s">
        <v>22</v>
      </c>
      <c r="B22" s="17">
        <f t="shared" si="65"/>
        <v>0</v>
      </c>
      <c r="C22" s="18">
        <f t="shared" si="66"/>
        <v>0</v>
      </c>
      <c r="D22" s="29">
        <f t="shared" si="67"/>
        <v>0</v>
      </c>
      <c r="E22" s="51">
        <f t="shared" si="44"/>
      </c>
      <c r="F22" s="51">
        <f t="shared" si="45"/>
      </c>
      <c r="G22" s="18">
        <f t="shared" si="68"/>
        <v>0</v>
      </c>
      <c r="H22" s="51">
        <f t="shared" si="2"/>
      </c>
      <c r="I22" s="18"/>
      <c r="J22" s="18"/>
      <c r="K22" s="13"/>
      <c r="L22" s="51">
        <f t="shared" si="46"/>
      </c>
      <c r="M22" s="51">
        <f t="shared" si="47"/>
      </c>
      <c r="N22" s="18"/>
      <c r="O22" s="51">
        <f t="shared" si="3"/>
      </c>
      <c r="P22" s="13">
        <f t="shared" si="70"/>
        <v>0</v>
      </c>
      <c r="Q22" s="13">
        <f t="shared" si="71"/>
        <v>0</v>
      </c>
      <c r="R22" s="13">
        <f t="shared" si="72"/>
        <v>0</v>
      </c>
      <c r="S22" s="18"/>
      <c r="T22" s="51">
        <f>IF(P22&lt;=0,"",IF(S22/P22&gt;200,"св200",S22/P22*100))</f>
      </c>
      <c r="U22" s="18">
        <f t="shared" si="73"/>
        <v>0</v>
      </c>
      <c r="V22" s="51">
        <f t="shared" si="6"/>
      </c>
      <c r="W22" s="13"/>
      <c r="X22" s="13"/>
      <c r="Y22" s="41"/>
      <c r="Z22" s="51">
        <f t="shared" si="48"/>
      </c>
      <c r="AA22" s="51">
        <f t="shared" si="69"/>
      </c>
      <c r="AB22" s="18"/>
      <c r="AC22" s="51">
        <f t="shared" si="7"/>
      </c>
      <c r="AD22" s="13"/>
      <c r="AE22" s="13"/>
      <c r="AF22" s="13"/>
      <c r="AG22" s="51">
        <f t="shared" si="49"/>
      </c>
      <c r="AH22" s="51">
        <f t="shared" si="50"/>
      </c>
      <c r="AI22" s="18"/>
      <c r="AJ22" s="51">
        <f t="shared" si="8"/>
      </c>
      <c r="AK22" s="13"/>
      <c r="AL22" s="13"/>
      <c r="AM22" s="41"/>
      <c r="AN22" s="51">
        <f t="shared" si="51"/>
      </c>
      <c r="AO22" s="18">
        <f>SUM(AO23:AO30)</f>
        <v>0</v>
      </c>
      <c r="AP22" s="18"/>
      <c r="AQ22" s="51">
        <f t="shared" si="9"/>
      </c>
      <c r="AR22" s="13"/>
      <c r="AS22" s="13"/>
      <c r="AT22" s="13"/>
      <c r="AU22" s="51">
        <f aca="true" t="shared" si="74" ref="AU22:AU30">IF(AR22&lt;=0,"",IF(AT22/AR22*100&gt;200,"св200",AT22/AR22*100))</f>
      </c>
      <c r="AV22" s="51">
        <f t="shared" si="52"/>
      </c>
      <c r="AW22" s="18"/>
      <c r="AX22" s="51">
        <f t="shared" si="10"/>
      </c>
      <c r="AY22" s="13"/>
      <c r="AZ22" s="13"/>
      <c r="BA22" s="13"/>
      <c r="BB22" s="51">
        <f t="shared" si="53"/>
      </c>
      <c r="BC22" s="51">
        <f t="shared" si="54"/>
      </c>
      <c r="BD22" s="29"/>
      <c r="BE22" s="51">
        <f t="shared" si="11"/>
      </c>
      <c r="BF22" s="13"/>
      <c r="BG22" s="13"/>
      <c r="BH22" s="18"/>
      <c r="BI22" s="51">
        <f t="shared" si="55"/>
      </c>
      <c r="BJ22" s="51">
        <f t="shared" si="56"/>
      </c>
      <c r="BK22" s="18"/>
      <c r="BL22" s="51">
        <f t="shared" si="12"/>
      </c>
      <c r="BM22" s="13"/>
      <c r="BN22" s="41"/>
      <c r="BO22" s="13"/>
      <c r="BP22" s="51">
        <f t="shared" si="57"/>
      </c>
      <c r="BQ22" s="51">
        <f t="shared" si="58"/>
      </c>
      <c r="BR22" s="18"/>
      <c r="BS22" s="51">
        <f t="shared" si="13"/>
      </c>
      <c r="BT22" s="13"/>
      <c r="BU22" s="13"/>
      <c r="BV22" s="13"/>
      <c r="BW22" s="51">
        <f t="shared" si="59"/>
      </c>
      <c r="BX22" s="51">
        <f t="shared" si="60"/>
      </c>
      <c r="BY22" s="37"/>
      <c r="BZ22" s="51">
        <f t="shared" si="14"/>
      </c>
      <c r="CA22" s="13"/>
      <c r="CB22" s="13"/>
      <c r="CC22" s="13"/>
      <c r="CD22" s="51">
        <f t="shared" si="61"/>
      </c>
      <c r="CE22" s="51">
        <f t="shared" si="62"/>
      </c>
      <c r="CF22" s="18"/>
      <c r="CG22" s="51">
        <f t="shared" si="15"/>
      </c>
      <c r="CH22" s="13"/>
      <c r="CI22" s="13"/>
      <c r="CJ22" s="13"/>
      <c r="CK22" s="51">
        <f t="shared" si="63"/>
      </c>
      <c r="CL22" s="51">
        <f t="shared" si="64"/>
      </c>
      <c r="CM22" s="18"/>
      <c r="CN22" s="51">
        <f t="shared" si="16"/>
      </c>
    </row>
    <row r="23" spans="1:92" s="68" customFormat="1" ht="81.75" customHeight="1">
      <c r="A23" s="69" t="s">
        <v>55</v>
      </c>
      <c r="B23" s="70">
        <f t="shared" si="65"/>
        <v>4086</v>
      </c>
      <c r="C23" s="86">
        <f t="shared" si="66"/>
        <v>4670</v>
      </c>
      <c r="D23" s="71">
        <f t="shared" si="67"/>
        <v>1200.66</v>
      </c>
      <c r="E23" s="85">
        <f t="shared" si="44"/>
        <v>29.38472834067548</v>
      </c>
      <c r="F23" s="85">
        <f t="shared" si="45"/>
        <v>25.710064239828696</v>
      </c>
      <c r="G23" s="86">
        <f t="shared" si="68"/>
        <v>3338.37</v>
      </c>
      <c r="H23" s="51">
        <f t="shared" si="2"/>
        <v>35.96545619568832</v>
      </c>
      <c r="I23" s="86">
        <v>2896</v>
      </c>
      <c r="J23" s="86">
        <v>3480</v>
      </c>
      <c r="K23" s="65">
        <v>1031.71</v>
      </c>
      <c r="L23" s="85">
        <f t="shared" si="46"/>
        <v>35.625345303867405</v>
      </c>
      <c r="M23" s="85">
        <f t="shared" si="47"/>
        <v>29.64683908045977</v>
      </c>
      <c r="N23" s="71">
        <v>1669.18</v>
      </c>
      <c r="O23" s="51">
        <f t="shared" si="3"/>
        <v>61.80939143771194</v>
      </c>
      <c r="P23" s="65">
        <f t="shared" si="70"/>
        <v>1190</v>
      </c>
      <c r="Q23" s="65">
        <f t="shared" si="71"/>
        <v>1190</v>
      </c>
      <c r="R23" s="65">
        <f t="shared" si="72"/>
        <v>168.95</v>
      </c>
      <c r="S23" s="85">
        <f>IF(P23&lt;=0,"",IF(R23/P23&gt;200,"св200",R23/P23*100))</f>
        <v>14.197478991596638</v>
      </c>
      <c r="T23" s="85">
        <f>IF(Q23&lt;=0,"",IF(R23/Q23&gt;200,"св200",R23/Q23*100))</f>
        <v>14.197478991596638</v>
      </c>
      <c r="U23" s="86">
        <f t="shared" si="73"/>
        <v>1669.1899999999998</v>
      </c>
      <c r="V23" s="51">
        <f t="shared" si="6"/>
        <v>10.121675782864743</v>
      </c>
      <c r="W23" s="65">
        <v>1190</v>
      </c>
      <c r="X23" s="65">
        <v>1190</v>
      </c>
      <c r="Y23" s="71">
        <v>168.95</v>
      </c>
      <c r="Z23" s="85">
        <f t="shared" si="48"/>
        <v>14.197478991596638</v>
      </c>
      <c r="AA23" s="85">
        <f t="shared" si="69"/>
        <v>14.197478991596638</v>
      </c>
      <c r="AB23" s="71">
        <v>969.07</v>
      </c>
      <c r="AC23" s="51">
        <f t="shared" si="7"/>
        <v>17.434241076496022</v>
      </c>
      <c r="AD23" s="65">
        <v>0</v>
      </c>
      <c r="AE23" s="65">
        <v>0</v>
      </c>
      <c r="AF23" s="65">
        <v>0</v>
      </c>
      <c r="AG23" s="85">
        <f t="shared" si="49"/>
      </c>
      <c r="AH23" s="85">
        <f t="shared" si="50"/>
      </c>
      <c r="AI23" s="71">
        <v>61.97</v>
      </c>
      <c r="AJ23" s="51">
        <f t="shared" si="8"/>
      </c>
      <c r="AK23" s="65">
        <v>0</v>
      </c>
      <c r="AL23" s="65">
        <v>0</v>
      </c>
      <c r="AM23" s="65">
        <v>0</v>
      </c>
      <c r="AN23" s="85">
        <f t="shared" si="51"/>
      </c>
      <c r="AO23" s="85">
        <f aca="true" t="shared" si="75" ref="AO23:AO30">IF(AL23&lt;=0,"",IF(AM23/AL23*100&gt;200,"св200",AM23/AL23*100))</f>
      </c>
      <c r="AP23" s="71">
        <v>262.52</v>
      </c>
      <c r="AQ23" s="51">
        <f t="shared" si="9"/>
      </c>
      <c r="AR23" s="65">
        <v>0</v>
      </c>
      <c r="AS23" s="65">
        <v>0</v>
      </c>
      <c r="AT23" s="65">
        <v>0</v>
      </c>
      <c r="AU23" s="85">
        <f t="shared" si="74"/>
      </c>
      <c r="AV23" s="85">
        <f t="shared" si="52"/>
      </c>
      <c r="AW23" s="71">
        <v>7.18</v>
      </c>
      <c r="AX23" s="51">
        <f t="shared" si="10"/>
      </c>
      <c r="AY23" s="65">
        <v>0</v>
      </c>
      <c r="AZ23" s="65">
        <v>0</v>
      </c>
      <c r="BA23" s="65">
        <v>0</v>
      </c>
      <c r="BB23" s="85">
        <f t="shared" si="53"/>
      </c>
      <c r="BC23" s="85">
        <f t="shared" si="54"/>
      </c>
      <c r="BD23" s="71">
        <v>88.61</v>
      </c>
      <c r="BE23" s="51">
        <f t="shared" si="11"/>
      </c>
      <c r="BF23" s="65">
        <v>0</v>
      </c>
      <c r="BG23" s="65">
        <v>0</v>
      </c>
      <c r="BH23" s="65">
        <v>0</v>
      </c>
      <c r="BI23" s="85">
        <f t="shared" si="55"/>
      </c>
      <c r="BJ23" s="85">
        <f t="shared" si="56"/>
      </c>
      <c r="BK23" s="86">
        <v>2.07</v>
      </c>
      <c r="BL23" s="51">
        <f t="shared" si="12"/>
      </c>
      <c r="BM23" s="65">
        <v>0</v>
      </c>
      <c r="BN23" s="65">
        <v>0</v>
      </c>
      <c r="BO23" s="65">
        <v>0</v>
      </c>
      <c r="BP23" s="85">
        <f t="shared" si="57"/>
      </c>
      <c r="BQ23" s="85">
        <f t="shared" si="58"/>
      </c>
      <c r="BR23" s="86">
        <v>26.5</v>
      </c>
      <c r="BS23" s="51">
        <f t="shared" si="13"/>
      </c>
      <c r="BT23" s="65">
        <v>0</v>
      </c>
      <c r="BU23" s="65">
        <v>0</v>
      </c>
      <c r="BV23" s="65">
        <v>0</v>
      </c>
      <c r="BW23" s="85">
        <f t="shared" si="59"/>
      </c>
      <c r="BX23" s="85">
        <f t="shared" si="60"/>
      </c>
      <c r="BY23" s="67">
        <v>100.96</v>
      </c>
      <c r="BZ23" s="51">
        <f t="shared" si="14"/>
      </c>
      <c r="CA23" s="65">
        <v>0</v>
      </c>
      <c r="CB23" s="65">
        <v>0</v>
      </c>
      <c r="CC23" s="65">
        <v>0</v>
      </c>
      <c r="CD23" s="85">
        <f t="shared" si="61"/>
      </c>
      <c r="CE23" s="85">
        <f t="shared" si="62"/>
      </c>
      <c r="CF23" s="71">
        <v>32.21</v>
      </c>
      <c r="CG23" s="51">
        <f t="shared" si="15"/>
      </c>
      <c r="CH23" s="65">
        <v>0</v>
      </c>
      <c r="CI23" s="65">
        <v>0</v>
      </c>
      <c r="CJ23" s="65">
        <v>0</v>
      </c>
      <c r="CK23" s="85">
        <f t="shared" si="63"/>
      </c>
      <c r="CL23" s="85">
        <f t="shared" si="64"/>
      </c>
      <c r="CM23" s="71">
        <v>118.1</v>
      </c>
      <c r="CN23" s="51">
        <f t="shared" si="16"/>
      </c>
    </row>
    <row r="24" spans="1:92" ht="37.5" customHeight="1" hidden="1">
      <c r="A24" s="14" t="s">
        <v>56</v>
      </c>
      <c r="B24" s="17">
        <f t="shared" si="65"/>
        <v>0</v>
      </c>
      <c r="C24" s="13">
        <f t="shared" si="66"/>
        <v>0</v>
      </c>
      <c r="D24" s="29">
        <f t="shared" si="67"/>
        <v>0</v>
      </c>
      <c r="E24" s="51">
        <f t="shared" si="44"/>
      </c>
      <c r="F24" s="51">
        <f t="shared" si="45"/>
      </c>
      <c r="G24" s="13">
        <f t="shared" si="68"/>
        <v>0</v>
      </c>
      <c r="H24" s="51">
        <f t="shared" si="2"/>
      </c>
      <c r="I24" s="13"/>
      <c r="J24" s="13"/>
      <c r="K24" s="13"/>
      <c r="L24" s="51">
        <f t="shared" si="46"/>
      </c>
      <c r="M24" s="51">
        <f t="shared" si="47"/>
      </c>
      <c r="N24" s="13"/>
      <c r="O24" s="51">
        <f t="shared" si="3"/>
      </c>
      <c r="P24" s="13">
        <f t="shared" si="70"/>
        <v>0</v>
      </c>
      <c r="Q24" s="13">
        <f t="shared" si="71"/>
        <v>0</v>
      </c>
      <c r="R24" s="13">
        <f t="shared" si="72"/>
        <v>0</v>
      </c>
      <c r="S24" s="13"/>
      <c r="T24" s="51">
        <f aca="true" t="shared" si="76" ref="T24:T32">IF(P24&lt;=0,"",IF(S24/P24&gt;200,"св200",S24/P24*100))</f>
      </c>
      <c r="U24" s="13">
        <f t="shared" si="73"/>
        <v>0</v>
      </c>
      <c r="V24" s="51">
        <f t="shared" si="6"/>
      </c>
      <c r="W24" s="13"/>
      <c r="X24" s="13"/>
      <c r="Y24" s="41"/>
      <c r="Z24" s="51">
        <f t="shared" si="48"/>
      </c>
      <c r="AA24" s="51">
        <f t="shared" si="69"/>
      </c>
      <c r="AB24" s="13"/>
      <c r="AC24" s="51">
        <f t="shared" si="7"/>
      </c>
      <c r="AD24" s="13"/>
      <c r="AE24" s="13"/>
      <c r="AF24" s="13"/>
      <c r="AG24" s="51">
        <f t="shared" si="49"/>
      </c>
      <c r="AH24" s="51">
        <f t="shared" si="50"/>
      </c>
      <c r="AI24" s="13"/>
      <c r="AJ24" s="51">
        <f t="shared" si="8"/>
      </c>
      <c r="AK24" s="13"/>
      <c r="AL24" s="13"/>
      <c r="AM24" s="41"/>
      <c r="AN24" s="51">
        <f t="shared" si="51"/>
      </c>
      <c r="AO24" s="51">
        <f t="shared" si="75"/>
      </c>
      <c r="AP24" s="13"/>
      <c r="AQ24" s="51">
        <f t="shared" si="9"/>
      </c>
      <c r="AR24" s="13"/>
      <c r="AS24" s="13"/>
      <c r="AT24" s="13"/>
      <c r="AU24" s="51">
        <f t="shared" si="74"/>
      </c>
      <c r="AV24" s="51">
        <f t="shared" si="52"/>
      </c>
      <c r="AW24" s="13"/>
      <c r="AX24" s="51">
        <f t="shared" si="10"/>
      </c>
      <c r="AY24" s="13"/>
      <c r="AZ24" s="13"/>
      <c r="BA24" s="13"/>
      <c r="BB24" s="51">
        <f t="shared" si="53"/>
      </c>
      <c r="BC24" s="51">
        <f t="shared" si="54"/>
      </c>
      <c r="BD24" s="13"/>
      <c r="BE24" s="51">
        <f t="shared" si="11"/>
      </c>
      <c r="BF24" s="13"/>
      <c r="BG24" s="13"/>
      <c r="BH24" s="13"/>
      <c r="BI24" s="51">
        <f t="shared" si="55"/>
      </c>
      <c r="BJ24" s="51">
        <f t="shared" si="56"/>
      </c>
      <c r="BK24" s="13"/>
      <c r="BL24" s="51">
        <f t="shared" si="12"/>
      </c>
      <c r="BM24" s="13"/>
      <c r="BN24" s="41"/>
      <c r="BO24" s="13"/>
      <c r="BP24" s="51">
        <f t="shared" si="57"/>
      </c>
      <c r="BQ24" s="51">
        <f t="shared" si="58"/>
      </c>
      <c r="BR24" s="13"/>
      <c r="BS24" s="51">
        <f t="shared" si="13"/>
      </c>
      <c r="BT24" s="13"/>
      <c r="BU24" s="13"/>
      <c r="BV24" s="13"/>
      <c r="BW24" s="51">
        <f t="shared" si="59"/>
      </c>
      <c r="BX24" s="51">
        <f t="shared" si="60"/>
      </c>
      <c r="BY24" s="37"/>
      <c r="BZ24" s="51">
        <f t="shared" si="14"/>
      </c>
      <c r="CA24" s="13"/>
      <c r="CB24" s="13"/>
      <c r="CC24" s="13"/>
      <c r="CD24" s="51">
        <f t="shared" si="61"/>
      </c>
      <c r="CE24" s="51">
        <f t="shared" si="62"/>
      </c>
      <c r="CF24" s="13"/>
      <c r="CG24" s="51">
        <f t="shared" si="15"/>
      </c>
      <c r="CH24" s="13"/>
      <c r="CI24" s="13"/>
      <c r="CJ24" s="13"/>
      <c r="CK24" s="51">
        <f t="shared" si="63"/>
      </c>
      <c r="CL24" s="51">
        <f t="shared" si="64"/>
      </c>
      <c r="CM24" s="13"/>
      <c r="CN24" s="51">
        <f t="shared" si="16"/>
      </c>
    </row>
    <row r="25" spans="1:92" ht="78.75" customHeight="1">
      <c r="A25" s="14" t="s">
        <v>25</v>
      </c>
      <c r="B25" s="17">
        <f t="shared" si="65"/>
        <v>118</v>
      </c>
      <c r="C25" s="13">
        <f t="shared" si="66"/>
        <v>437</v>
      </c>
      <c r="D25" s="29">
        <f t="shared" si="67"/>
        <v>599.85</v>
      </c>
      <c r="E25" s="51" t="str">
        <f t="shared" si="44"/>
        <v>св200</v>
      </c>
      <c r="F25" s="51">
        <f t="shared" si="45"/>
        <v>137.2654462242563</v>
      </c>
      <c r="G25" s="18">
        <f t="shared" si="68"/>
        <v>95.13000000000001</v>
      </c>
      <c r="H25" s="51" t="str">
        <f t="shared" si="2"/>
        <v>св200</v>
      </c>
      <c r="I25" s="13">
        <v>100</v>
      </c>
      <c r="J25" s="13">
        <v>400</v>
      </c>
      <c r="K25" s="13">
        <v>599.85</v>
      </c>
      <c r="L25" s="51" t="str">
        <f t="shared" si="46"/>
        <v>св200</v>
      </c>
      <c r="M25" s="51">
        <f t="shared" si="47"/>
        <v>149.9625</v>
      </c>
      <c r="N25" s="13">
        <v>76.93</v>
      </c>
      <c r="O25" s="51" t="str">
        <f t="shared" si="3"/>
        <v>св200</v>
      </c>
      <c r="P25" s="13">
        <f t="shared" si="70"/>
        <v>18</v>
      </c>
      <c r="Q25" s="13">
        <f t="shared" si="71"/>
        <v>37</v>
      </c>
      <c r="R25" s="13">
        <f t="shared" si="72"/>
        <v>0</v>
      </c>
      <c r="S25" s="13"/>
      <c r="T25" s="51">
        <f t="shared" si="76"/>
        <v>0</v>
      </c>
      <c r="U25" s="18">
        <f t="shared" si="73"/>
        <v>18.2</v>
      </c>
      <c r="V25" s="51">
        <f t="shared" si="6"/>
      </c>
      <c r="W25" s="13"/>
      <c r="X25" s="13"/>
      <c r="Y25" s="41"/>
      <c r="Z25" s="51">
        <f t="shared" si="48"/>
      </c>
      <c r="AA25" s="51">
        <f t="shared" si="69"/>
      </c>
      <c r="AB25" s="13"/>
      <c r="AC25" s="51">
        <f t="shared" si="7"/>
      </c>
      <c r="AD25" s="13">
        <v>0</v>
      </c>
      <c r="AE25" s="13">
        <v>0</v>
      </c>
      <c r="AF25" s="37"/>
      <c r="AG25" s="51">
        <f t="shared" si="49"/>
      </c>
      <c r="AH25" s="51">
        <f t="shared" si="50"/>
      </c>
      <c r="AI25" s="13">
        <v>0</v>
      </c>
      <c r="AJ25" s="51">
        <f t="shared" si="8"/>
      </c>
      <c r="AK25" s="13">
        <v>0</v>
      </c>
      <c r="AL25" s="13">
        <v>24</v>
      </c>
      <c r="AM25" s="41">
        <v>0</v>
      </c>
      <c r="AN25" s="51">
        <f t="shared" si="51"/>
      </c>
      <c r="AO25" s="51">
        <f t="shared" si="75"/>
        <v>0</v>
      </c>
      <c r="AP25" s="13">
        <v>0</v>
      </c>
      <c r="AQ25" s="51">
        <f t="shared" si="9"/>
      </c>
      <c r="AR25" s="13">
        <v>0</v>
      </c>
      <c r="AS25" s="13">
        <v>0</v>
      </c>
      <c r="AT25" s="13">
        <v>0</v>
      </c>
      <c r="AU25" s="51">
        <f t="shared" si="74"/>
      </c>
      <c r="AV25" s="51">
        <f t="shared" si="52"/>
      </c>
      <c r="AW25" s="13">
        <v>0</v>
      </c>
      <c r="AX25" s="51">
        <f t="shared" si="10"/>
      </c>
      <c r="AY25" s="13">
        <v>0</v>
      </c>
      <c r="AZ25" s="13">
        <v>0</v>
      </c>
      <c r="BA25" s="13">
        <v>0</v>
      </c>
      <c r="BB25" s="51">
        <f t="shared" si="53"/>
      </c>
      <c r="BC25" s="51">
        <f t="shared" si="54"/>
      </c>
      <c r="BD25" s="13"/>
      <c r="BE25" s="51">
        <f t="shared" si="11"/>
      </c>
      <c r="BF25" s="13"/>
      <c r="BG25" s="13"/>
      <c r="BH25" s="13"/>
      <c r="BI25" s="51">
        <f t="shared" si="55"/>
      </c>
      <c r="BJ25" s="51">
        <f t="shared" si="56"/>
      </c>
      <c r="BK25" s="13">
        <v>0</v>
      </c>
      <c r="BL25" s="51">
        <f t="shared" si="12"/>
      </c>
      <c r="BM25" s="13"/>
      <c r="BN25" s="41"/>
      <c r="BO25" s="13"/>
      <c r="BP25" s="51">
        <f t="shared" si="57"/>
      </c>
      <c r="BQ25" s="51">
        <f t="shared" si="58"/>
      </c>
      <c r="BR25" s="13"/>
      <c r="BS25" s="51">
        <f t="shared" si="13"/>
      </c>
      <c r="BT25" s="13">
        <v>18</v>
      </c>
      <c r="BU25" s="13">
        <v>13</v>
      </c>
      <c r="BV25" s="13">
        <v>0</v>
      </c>
      <c r="BW25" s="51">
        <f t="shared" si="59"/>
        <v>0</v>
      </c>
      <c r="BX25" s="51">
        <f t="shared" si="60"/>
        <v>0</v>
      </c>
      <c r="BY25" s="37">
        <v>18.2</v>
      </c>
      <c r="BZ25" s="51">
        <f t="shared" si="14"/>
      </c>
      <c r="CA25" s="13"/>
      <c r="CB25" s="13"/>
      <c r="CC25" s="13"/>
      <c r="CD25" s="51">
        <f t="shared" si="61"/>
      </c>
      <c r="CE25" s="51">
        <f t="shared" si="62"/>
      </c>
      <c r="CF25" s="13">
        <v>0</v>
      </c>
      <c r="CG25" s="51">
        <f t="shared" si="15"/>
      </c>
      <c r="CH25" s="13"/>
      <c r="CI25" s="13"/>
      <c r="CJ25" s="13"/>
      <c r="CK25" s="51">
        <f t="shared" si="63"/>
      </c>
      <c r="CL25" s="51">
        <f t="shared" si="64"/>
      </c>
      <c r="CM25" s="13"/>
      <c r="CN25" s="51">
        <f t="shared" si="16"/>
      </c>
    </row>
    <row r="26" spans="1:92" ht="40.5" customHeight="1">
      <c r="A26" s="19" t="s">
        <v>26</v>
      </c>
      <c r="B26" s="13">
        <f t="shared" si="65"/>
        <v>100</v>
      </c>
      <c r="C26" s="13">
        <f t="shared" si="66"/>
        <v>100</v>
      </c>
      <c r="D26" s="29">
        <f t="shared" si="67"/>
        <v>0</v>
      </c>
      <c r="E26" s="51">
        <f t="shared" si="44"/>
        <v>0</v>
      </c>
      <c r="F26" s="51">
        <f t="shared" si="45"/>
        <v>0</v>
      </c>
      <c r="G26" s="13">
        <f t="shared" si="68"/>
        <v>0</v>
      </c>
      <c r="H26" s="51">
        <f t="shared" si="2"/>
      </c>
      <c r="I26" s="13">
        <v>100</v>
      </c>
      <c r="J26" s="18">
        <v>100</v>
      </c>
      <c r="K26" s="13">
        <v>0</v>
      </c>
      <c r="L26" s="51">
        <f t="shared" si="46"/>
        <v>0</v>
      </c>
      <c r="M26" s="51">
        <f t="shared" si="47"/>
        <v>0</v>
      </c>
      <c r="N26" s="13"/>
      <c r="O26" s="51">
        <f t="shared" si="3"/>
      </c>
      <c r="P26" s="13">
        <f t="shared" si="70"/>
        <v>0</v>
      </c>
      <c r="Q26" s="13">
        <f t="shared" si="71"/>
        <v>0</v>
      </c>
      <c r="R26" s="23">
        <f t="shared" si="72"/>
        <v>0</v>
      </c>
      <c r="S26" s="13"/>
      <c r="T26" s="51">
        <f t="shared" si="76"/>
      </c>
      <c r="U26" s="13">
        <f t="shared" si="73"/>
        <v>0</v>
      </c>
      <c r="V26" s="51">
        <f t="shared" si="6"/>
      </c>
      <c r="W26" s="13"/>
      <c r="X26" s="13"/>
      <c r="Y26" s="41"/>
      <c r="Z26" s="51">
        <f t="shared" si="48"/>
      </c>
      <c r="AA26" s="51">
        <f t="shared" si="69"/>
      </c>
      <c r="AB26" s="13"/>
      <c r="AC26" s="51">
        <f t="shared" si="7"/>
      </c>
      <c r="AD26" s="13"/>
      <c r="AE26" s="13"/>
      <c r="AF26" s="51"/>
      <c r="AG26" s="51">
        <f t="shared" si="49"/>
      </c>
      <c r="AH26" s="51">
        <f t="shared" si="50"/>
      </c>
      <c r="AI26" s="13"/>
      <c r="AJ26" s="51">
        <f t="shared" si="8"/>
      </c>
      <c r="AK26" s="13"/>
      <c r="AL26" s="13"/>
      <c r="AM26" s="41"/>
      <c r="AN26" s="51">
        <f t="shared" si="51"/>
      </c>
      <c r="AO26" s="51">
        <f t="shared" si="75"/>
      </c>
      <c r="AP26" s="13"/>
      <c r="AQ26" s="51">
        <f t="shared" si="9"/>
      </c>
      <c r="AR26" s="13"/>
      <c r="AS26" s="13"/>
      <c r="AT26" s="13"/>
      <c r="AU26" s="51">
        <f t="shared" si="74"/>
      </c>
      <c r="AV26" s="51">
        <f t="shared" si="52"/>
      </c>
      <c r="AW26" s="13"/>
      <c r="AX26" s="51">
        <f t="shared" si="10"/>
      </c>
      <c r="AY26" s="13"/>
      <c r="AZ26" s="13"/>
      <c r="BA26" s="13"/>
      <c r="BB26" s="51">
        <f t="shared" si="53"/>
      </c>
      <c r="BC26" s="51">
        <f t="shared" si="54"/>
      </c>
      <c r="BD26" s="13"/>
      <c r="BE26" s="51">
        <f t="shared" si="11"/>
      </c>
      <c r="BF26" s="13"/>
      <c r="BG26" s="13"/>
      <c r="BH26" s="13"/>
      <c r="BI26" s="51">
        <f t="shared" si="55"/>
      </c>
      <c r="BJ26" s="51">
        <f t="shared" si="56"/>
      </c>
      <c r="BK26" s="13"/>
      <c r="BL26" s="51">
        <f t="shared" si="12"/>
      </c>
      <c r="BM26" s="13"/>
      <c r="BN26" s="41"/>
      <c r="BO26" s="13"/>
      <c r="BP26" s="51">
        <f t="shared" si="57"/>
      </c>
      <c r="BQ26" s="51">
        <f t="shared" si="58"/>
      </c>
      <c r="BR26" s="13"/>
      <c r="BS26" s="51">
        <f t="shared" si="13"/>
      </c>
      <c r="BT26" s="13"/>
      <c r="BU26" s="13"/>
      <c r="BV26" s="13"/>
      <c r="BW26" s="51">
        <f t="shared" si="59"/>
      </c>
      <c r="BX26" s="51">
        <f t="shared" si="60"/>
      </c>
      <c r="BY26" s="37"/>
      <c r="BZ26" s="51">
        <f t="shared" si="14"/>
      </c>
      <c r="CA26" s="13"/>
      <c r="CB26" s="13"/>
      <c r="CC26" s="13"/>
      <c r="CD26" s="51">
        <f t="shared" si="61"/>
      </c>
      <c r="CE26" s="51">
        <f t="shared" si="62"/>
      </c>
      <c r="CF26" s="13"/>
      <c r="CG26" s="51">
        <f t="shared" si="15"/>
      </c>
      <c r="CH26" s="13"/>
      <c r="CI26" s="13"/>
      <c r="CJ26" s="13"/>
      <c r="CK26" s="51">
        <f t="shared" si="63"/>
      </c>
      <c r="CL26" s="51">
        <f t="shared" si="64"/>
      </c>
      <c r="CM26" s="13"/>
      <c r="CN26" s="51">
        <f t="shared" si="16"/>
      </c>
    </row>
    <row r="27" spans="1:92" ht="52.5" customHeight="1">
      <c r="A27" s="19" t="s">
        <v>27</v>
      </c>
      <c r="B27" s="13">
        <f t="shared" si="65"/>
        <v>7</v>
      </c>
      <c r="C27" s="13">
        <f t="shared" si="66"/>
        <v>55</v>
      </c>
      <c r="D27" s="29">
        <f t="shared" si="67"/>
        <v>40</v>
      </c>
      <c r="E27" s="51" t="str">
        <f t="shared" si="44"/>
        <v>св200</v>
      </c>
      <c r="F27" s="51">
        <f t="shared" si="45"/>
        <v>72.72727272727273</v>
      </c>
      <c r="G27" s="13">
        <f t="shared" si="68"/>
        <v>45</v>
      </c>
      <c r="H27" s="51">
        <f t="shared" si="2"/>
        <v>88.88888888888889</v>
      </c>
      <c r="I27" s="13"/>
      <c r="J27" s="13"/>
      <c r="K27" s="13"/>
      <c r="L27" s="51">
        <f t="shared" si="46"/>
      </c>
      <c r="M27" s="51">
        <f t="shared" si="47"/>
      </c>
      <c r="N27" s="13"/>
      <c r="O27" s="51">
        <f t="shared" si="3"/>
      </c>
      <c r="P27" s="13">
        <f t="shared" si="70"/>
        <v>7</v>
      </c>
      <c r="Q27" s="13">
        <f t="shared" si="71"/>
        <v>55</v>
      </c>
      <c r="R27" s="13">
        <f t="shared" si="72"/>
        <v>40</v>
      </c>
      <c r="S27" s="13"/>
      <c r="T27" s="51">
        <f t="shared" si="76"/>
        <v>0</v>
      </c>
      <c r="U27" s="13">
        <f t="shared" si="73"/>
        <v>45</v>
      </c>
      <c r="V27" s="51">
        <f t="shared" si="6"/>
        <v>88.88888888888889</v>
      </c>
      <c r="W27" s="13"/>
      <c r="X27" s="13"/>
      <c r="Y27" s="41"/>
      <c r="Z27" s="51">
        <f t="shared" si="48"/>
      </c>
      <c r="AA27" s="51">
        <f t="shared" si="69"/>
      </c>
      <c r="AB27" s="13"/>
      <c r="AC27" s="51">
        <f t="shared" si="7"/>
      </c>
      <c r="AD27" s="13">
        <v>7</v>
      </c>
      <c r="AE27" s="13">
        <v>55</v>
      </c>
      <c r="AF27" s="29">
        <v>40</v>
      </c>
      <c r="AG27" s="51" t="str">
        <f t="shared" si="49"/>
        <v>св200</v>
      </c>
      <c r="AH27" s="51">
        <f t="shared" si="50"/>
        <v>72.72727272727273</v>
      </c>
      <c r="AI27" s="13">
        <v>45</v>
      </c>
      <c r="AJ27" s="51">
        <f t="shared" si="8"/>
        <v>88.88888888888889</v>
      </c>
      <c r="AK27" s="13"/>
      <c r="AL27" s="13"/>
      <c r="AM27" s="41"/>
      <c r="AN27" s="51">
        <f t="shared" si="51"/>
      </c>
      <c r="AO27" s="51">
        <f t="shared" si="75"/>
      </c>
      <c r="AP27" s="13"/>
      <c r="AQ27" s="51">
        <f t="shared" si="9"/>
      </c>
      <c r="AR27" s="13"/>
      <c r="AS27" s="13"/>
      <c r="AT27" s="13"/>
      <c r="AU27" s="51">
        <f t="shared" si="74"/>
      </c>
      <c r="AV27" s="51">
        <f t="shared" si="52"/>
      </c>
      <c r="AW27" s="13"/>
      <c r="AX27" s="51">
        <f t="shared" si="10"/>
      </c>
      <c r="AY27" s="13"/>
      <c r="AZ27" s="13"/>
      <c r="BA27" s="13"/>
      <c r="BB27" s="51">
        <f t="shared" si="53"/>
      </c>
      <c r="BC27" s="51">
        <f t="shared" si="54"/>
      </c>
      <c r="BD27" s="87"/>
      <c r="BE27" s="51">
        <f t="shared" si="11"/>
      </c>
      <c r="BF27" s="13"/>
      <c r="BG27" s="13"/>
      <c r="BH27" s="13"/>
      <c r="BI27" s="51">
        <f t="shared" si="55"/>
      </c>
      <c r="BJ27" s="51">
        <f t="shared" si="56"/>
      </c>
      <c r="BK27" s="13"/>
      <c r="BL27" s="51">
        <f t="shared" si="12"/>
      </c>
      <c r="BM27" s="13"/>
      <c r="BN27" s="41"/>
      <c r="BO27" s="13"/>
      <c r="BP27" s="51">
        <f t="shared" si="57"/>
      </c>
      <c r="BQ27" s="51">
        <f t="shared" si="58"/>
      </c>
      <c r="BR27" s="13"/>
      <c r="BS27" s="51">
        <f t="shared" si="13"/>
      </c>
      <c r="BT27" s="13"/>
      <c r="BU27" s="13"/>
      <c r="BV27" s="13"/>
      <c r="BW27" s="51">
        <f t="shared" si="59"/>
      </c>
      <c r="BX27" s="51">
        <f t="shared" si="60"/>
      </c>
      <c r="BY27" s="37"/>
      <c r="BZ27" s="51">
        <f t="shared" si="14"/>
      </c>
      <c r="CA27" s="13"/>
      <c r="CB27" s="13"/>
      <c r="CC27" s="13"/>
      <c r="CD27" s="51">
        <f t="shared" si="61"/>
      </c>
      <c r="CE27" s="51">
        <f t="shared" si="62"/>
      </c>
      <c r="CF27" s="13"/>
      <c r="CG27" s="51">
        <f t="shared" si="15"/>
      </c>
      <c r="CH27" s="13"/>
      <c r="CI27" s="13"/>
      <c r="CJ27" s="13"/>
      <c r="CK27" s="51">
        <f t="shared" si="63"/>
      </c>
      <c r="CL27" s="51">
        <f t="shared" si="64"/>
      </c>
      <c r="CM27" s="13"/>
      <c r="CN27" s="51">
        <f t="shared" si="16"/>
      </c>
    </row>
    <row r="28" spans="1:92" ht="26.25">
      <c r="A28" s="15" t="s">
        <v>28</v>
      </c>
      <c r="B28" s="16">
        <f t="shared" si="65"/>
        <v>588</v>
      </c>
      <c r="C28" s="13">
        <f t="shared" si="66"/>
        <v>660</v>
      </c>
      <c r="D28" s="29">
        <f t="shared" si="67"/>
        <v>423.88</v>
      </c>
      <c r="E28" s="51">
        <f t="shared" si="44"/>
        <v>72.08843537414967</v>
      </c>
      <c r="F28" s="51">
        <f t="shared" si="45"/>
        <v>64.22424242424243</v>
      </c>
      <c r="G28" s="13">
        <f t="shared" si="68"/>
        <v>436.17</v>
      </c>
      <c r="H28" s="51">
        <f t="shared" si="2"/>
        <v>97.18229130843477</v>
      </c>
      <c r="I28" s="13">
        <v>588</v>
      </c>
      <c r="J28" s="13">
        <v>660</v>
      </c>
      <c r="K28" s="13">
        <v>423.88</v>
      </c>
      <c r="L28" s="51">
        <f t="shared" si="46"/>
        <v>72.08843537414967</v>
      </c>
      <c r="M28" s="51">
        <f t="shared" si="47"/>
        <v>64.22424242424243</v>
      </c>
      <c r="N28" s="13">
        <v>436.17</v>
      </c>
      <c r="O28" s="51">
        <f t="shared" si="3"/>
        <v>97.18229130843477</v>
      </c>
      <c r="P28" s="13">
        <f t="shared" si="70"/>
        <v>0</v>
      </c>
      <c r="Q28" s="13">
        <f t="shared" si="71"/>
        <v>0</v>
      </c>
      <c r="R28" s="13">
        <f t="shared" si="72"/>
        <v>0</v>
      </c>
      <c r="S28" s="13"/>
      <c r="T28" s="51">
        <f t="shared" si="76"/>
      </c>
      <c r="U28" s="13">
        <f t="shared" si="73"/>
        <v>0</v>
      </c>
      <c r="V28" s="51">
        <f t="shared" si="6"/>
      </c>
      <c r="W28" s="13"/>
      <c r="X28" s="13"/>
      <c r="Y28" s="41"/>
      <c r="Z28" s="51">
        <f t="shared" si="48"/>
      </c>
      <c r="AA28" s="51">
        <f t="shared" si="69"/>
      </c>
      <c r="AB28" s="13"/>
      <c r="AC28" s="51">
        <f t="shared" si="7"/>
      </c>
      <c r="AD28" s="13"/>
      <c r="AE28" s="13"/>
      <c r="AF28" s="13"/>
      <c r="AG28" s="51">
        <f t="shared" si="49"/>
      </c>
      <c r="AH28" s="51">
        <f t="shared" si="50"/>
      </c>
      <c r="AI28" s="13"/>
      <c r="AJ28" s="51">
        <f t="shared" si="8"/>
      </c>
      <c r="AK28" s="13"/>
      <c r="AL28" s="13"/>
      <c r="AM28" s="41"/>
      <c r="AN28" s="51">
        <f t="shared" si="51"/>
      </c>
      <c r="AO28" s="51">
        <f t="shared" si="75"/>
      </c>
      <c r="AP28" s="13"/>
      <c r="AQ28" s="51">
        <f t="shared" si="9"/>
      </c>
      <c r="AR28" s="13"/>
      <c r="AS28" s="13"/>
      <c r="AT28" s="13"/>
      <c r="AU28" s="51">
        <f t="shared" si="74"/>
      </c>
      <c r="AV28" s="51">
        <f t="shared" si="52"/>
      </c>
      <c r="AW28" s="13"/>
      <c r="AX28" s="51">
        <f t="shared" si="10"/>
      </c>
      <c r="AY28" s="13"/>
      <c r="AZ28" s="13"/>
      <c r="BA28" s="13"/>
      <c r="BB28" s="51">
        <f t="shared" si="53"/>
      </c>
      <c r="BC28" s="51">
        <f t="shared" si="54"/>
      </c>
      <c r="BD28" s="13"/>
      <c r="BE28" s="51">
        <f t="shared" si="11"/>
      </c>
      <c r="BF28" s="13"/>
      <c r="BG28" s="13"/>
      <c r="BH28" s="13"/>
      <c r="BI28" s="51">
        <f t="shared" si="55"/>
      </c>
      <c r="BJ28" s="51">
        <f t="shared" si="56"/>
      </c>
      <c r="BK28" s="13"/>
      <c r="BL28" s="51">
        <f t="shared" si="12"/>
      </c>
      <c r="BM28" s="13"/>
      <c r="BN28" s="41"/>
      <c r="BO28" s="13"/>
      <c r="BP28" s="51">
        <f t="shared" si="57"/>
      </c>
      <c r="BQ28" s="51">
        <f t="shared" si="58"/>
      </c>
      <c r="BR28" s="13"/>
      <c r="BS28" s="51">
        <f t="shared" si="13"/>
      </c>
      <c r="BT28" s="13"/>
      <c r="BU28" s="13"/>
      <c r="BV28" s="13"/>
      <c r="BW28" s="51">
        <f t="shared" si="59"/>
      </c>
      <c r="BX28" s="51">
        <f t="shared" si="60"/>
      </c>
      <c r="BY28" s="13"/>
      <c r="BZ28" s="51">
        <f t="shared" si="14"/>
      </c>
      <c r="CA28" s="13"/>
      <c r="CB28" s="13"/>
      <c r="CC28" s="13"/>
      <c r="CD28" s="51">
        <f t="shared" si="61"/>
      </c>
      <c r="CE28" s="51">
        <f t="shared" si="62"/>
      </c>
      <c r="CF28" s="13"/>
      <c r="CG28" s="51">
        <f t="shared" si="15"/>
      </c>
      <c r="CH28" s="13"/>
      <c r="CI28" s="13"/>
      <c r="CJ28" s="13"/>
      <c r="CK28" s="51">
        <f t="shared" si="63"/>
      </c>
      <c r="CL28" s="51">
        <f t="shared" si="64"/>
      </c>
      <c r="CM28" s="13">
        <v>0</v>
      </c>
      <c r="CN28" s="51">
        <f t="shared" si="16"/>
      </c>
    </row>
    <row r="29" spans="1:92" ht="26.25">
      <c r="A29" s="14" t="s">
        <v>29</v>
      </c>
      <c r="B29" s="17">
        <f t="shared" si="65"/>
        <v>450</v>
      </c>
      <c r="C29" s="13">
        <f t="shared" si="66"/>
        <v>1604.2</v>
      </c>
      <c r="D29" s="29">
        <f t="shared" si="67"/>
        <v>267.47</v>
      </c>
      <c r="E29" s="51">
        <f t="shared" si="44"/>
        <v>59.43777777777779</v>
      </c>
      <c r="F29" s="51">
        <f t="shared" si="45"/>
        <v>16.673108091260442</v>
      </c>
      <c r="G29" s="13">
        <f t="shared" si="68"/>
        <v>227.88</v>
      </c>
      <c r="H29" s="51">
        <f t="shared" si="2"/>
        <v>117.37317886606988</v>
      </c>
      <c r="I29" s="13">
        <v>450</v>
      </c>
      <c r="J29" s="13">
        <v>1604.2</v>
      </c>
      <c r="K29" s="13">
        <v>267.47</v>
      </c>
      <c r="L29" s="51">
        <f t="shared" si="46"/>
        <v>59.43777777777779</v>
      </c>
      <c r="M29" s="51">
        <f t="shared" si="47"/>
        <v>16.673108091260442</v>
      </c>
      <c r="N29" s="13">
        <v>227.88</v>
      </c>
      <c r="O29" s="51">
        <f t="shared" si="3"/>
        <v>117.37317886606988</v>
      </c>
      <c r="P29" s="13">
        <f t="shared" si="70"/>
        <v>0</v>
      </c>
      <c r="Q29" s="13">
        <f t="shared" si="71"/>
        <v>0</v>
      </c>
      <c r="R29" s="13">
        <f t="shared" si="72"/>
        <v>0</v>
      </c>
      <c r="S29" s="13"/>
      <c r="T29" s="51">
        <f t="shared" si="76"/>
      </c>
      <c r="U29" s="13">
        <f t="shared" si="73"/>
        <v>0</v>
      </c>
      <c r="V29" s="51">
        <f t="shared" si="6"/>
      </c>
      <c r="W29" s="13"/>
      <c r="X29" s="13"/>
      <c r="Y29" s="41"/>
      <c r="Z29" s="51">
        <f t="shared" si="48"/>
      </c>
      <c r="AA29" s="51">
        <f t="shared" si="69"/>
      </c>
      <c r="AB29" s="13"/>
      <c r="AC29" s="51">
        <f t="shared" si="7"/>
      </c>
      <c r="AD29" s="13"/>
      <c r="AE29" s="13"/>
      <c r="AF29" s="13"/>
      <c r="AG29" s="51">
        <f t="shared" si="49"/>
      </c>
      <c r="AH29" s="51">
        <f t="shared" si="50"/>
      </c>
      <c r="AI29" s="13"/>
      <c r="AJ29" s="51">
        <f t="shared" si="8"/>
      </c>
      <c r="AK29" s="13"/>
      <c r="AL29" s="13"/>
      <c r="AM29" s="41"/>
      <c r="AN29" s="51">
        <f t="shared" si="51"/>
      </c>
      <c r="AO29" s="51">
        <f t="shared" si="75"/>
      </c>
      <c r="AP29" s="13"/>
      <c r="AQ29" s="51">
        <f t="shared" si="9"/>
      </c>
      <c r="AR29" s="13"/>
      <c r="AS29" s="13"/>
      <c r="AT29" s="13"/>
      <c r="AU29" s="51">
        <f t="shared" si="74"/>
      </c>
      <c r="AV29" s="51">
        <f t="shared" si="52"/>
      </c>
      <c r="AW29" s="13"/>
      <c r="AX29" s="51">
        <f t="shared" si="10"/>
      </c>
      <c r="AY29" s="13"/>
      <c r="AZ29" s="13"/>
      <c r="BA29" s="13"/>
      <c r="BB29" s="51">
        <f t="shared" si="53"/>
      </c>
      <c r="BC29" s="51">
        <f t="shared" si="54"/>
      </c>
      <c r="BD29" s="13"/>
      <c r="BE29" s="51">
        <f t="shared" si="11"/>
      </c>
      <c r="BF29" s="13"/>
      <c r="BG29" s="13"/>
      <c r="BH29" s="13"/>
      <c r="BI29" s="51">
        <f t="shared" si="55"/>
      </c>
      <c r="BJ29" s="51">
        <f t="shared" si="56"/>
      </c>
      <c r="BK29" s="13"/>
      <c r="BL29" s="51">
        <f t="shared" si="12"/>
      </c>
      <c r="BM29" s="13"/>
      <c r="BN29" s="41"/>
      <c r="BO29" s="13"/>
      <c r="BP29" s="51">
        <f t="shared" si="57"/>
      </c>
      <c r="BQ29" s="51">
        <f t="shared" si="58"/>
      </c>
      <c r="BR29" s="13"/>
      <c r="BS29" s="51">
        <f t="shared" si="13"/>
      </c>
      <c r="BT29" s="13"/>
      <c r="BU29" s="13"/>
      <c r="BV29" s="13"/>
      <c r="BW29" s="51">
        <f t="shared" si="59"/>
      </c>
      <c r="BX29" s="51">
        <f t="shared" si="60"/>
      </c>
      <c r="BY29" s="13"/>
      <c r="BZ29" s="51">
        <f t="shared" si="14"/>
      </c>
      <c r="CA29" s="13"/>
      <c r="CB29" s="13"/>
      <c r="CC29" s="13"/>
      <c r="CD29" s="51">
        <f t="shared" si="61"/>
      </c>
      <c r="CE29" s="51">
        <f t="shared" si="62"/>
      </c>
      <c r="CF29" s="13"/>
      <c r="CG29" s="51">
        <f t="shared" si="15"/>
      </c>
      <c r="CH29" s="13"/>
      <c r="CI29" s="13"/>
      <c r="CJ29" s="13"/>
      <c r="CK29" s="51">
        <f t="shared" si="63"/>
      </c>
      <c r="CL29" s="51">
        <f t="shared" si="64"/>
      </c>
      <c r="CM29" s="13">
        <v>0</v>
      </c>
      <c r="CN29" s="51">
        <f t="shared" si="16"/>
      </c>
    </row>
    <row r="30" spans="1:92" s="68" customFormat="1" ht="24.75" customHeight="1">
      <c r="A30" s="69" t="s">
        <v>30</v>
      </c>
      <c r="B30" s="70">
        <f t="shared" si="65"/>
        <v>6754</v>
      </c>
      <c r="C30" s="65">
        <f t="shared" si="66"/>
        <v>7731.9400000000005</v>
      </c>
      <c r="D30" s="71">
        <f t="shared" si="67"/>
        <v>5222.830000000001</v>
      </c>
      <c r="E30" s="85">
        <f t="shared" si="44"/>
        <v>77.32943440923898</v>
      </c>
      <c r="F30" s="85">
        <f t="shared" si="45"/>
        <v>67.54876525167035</v>
      </c>
      <c r="G30" s="65">
        <f t="shared" si="68"/>
        <v>7159.82</v>
      </c>
      <c r="H30" s="51">
        <f t="shared" si="2"/>
        <v>72.94638692034158</v>
      </c>
      <c r="I30" s="67">
        <f>I31+I32</f>
        <v>5104</v>
      </c>
      <c r="J30" s="67">
        <f>J31+J32</f>
        <v>6019</v>
      </c>
      <c r="K30" s="67">
        <f>K31+K32</f>
        <v>4915.790000000001</v>
      </c>
      <c r="L30" s="85">
        <f t="shared" si="46"/>
        <v>96.31250000000001</v>
      </c>
      <c r="M30" s="85">
        <f t="shared" si="47"/>
        <v>81.6712078418342</v>
      </c>
      <c r="N30" s="67">
        <f>N31+N32</f>
        <v>4267.37</v>
      </c>
      <c r="O30" s="51">
        <f t="shared" si="3"/>
        <v>115.19483897576262</v>
      </c>
      <c r="P30" s="65">
        <f t="shared" si="70"/>
        <v>1650</v>
      </c>
      <c r="Q30" s="65">
        <f t="shared" si="71"/>
        <v>1712.94</v>
      </c>
      <c r="R30" s="65">
        <f t="shared" si="72"/>
        <v>307.03999999999996</v>
      </c>
      <c r="S30" s="51">
        <f>IF(P30&lt;=0,"",IF(R30/P30&gt;200,"св200",R30/P30*100))</f>
        <v>18.608484848484846</v>
      </c>
      <c r="T30" s="85">
        <f t="shared" si="76"/>
        <v>1.1277869605142332</v>
      </c>
      <c r="U30" s="65">
        <f t="shared" si="73"/>
        <v>2892.45</v>
      </c>
      <c r="V30" s="51">
        <f t="shared" si="6"/>
        <v>10.615222389323929</v>
      </c>
      <c r="W30" s="65">
        <v>1650</v>
      </c>
      <c r="X30" s="65">
        <v>1650</v>
      </c>
      <c r="Y30" s="67">
        <v>244.1</v>
      </c>
      <c r="Z30" s="85">
        <f t="shared" si="48"/>
        <v>14.793939393939393</v>
      </c>
      <c r="AA30" s="85">
        <f t="shared" si="69"/>
        <v>14.793939393939393</v>
      </c>
      <c r="AB30" s="67">
        <f>AB31+AB32</f>
        <v>1191.68</v>
      </c>
      <c r="AC30" s="51">
        <f t="shared" si="7"/>
        <v>20.483686895810955</v>
      </c>
      <c r="AD30" s="65">
        <v>0</v>
      </c>
      <c r="AE30" s="65">
        <v>0</v>
      </c>
      <c r="AF30" s="65">
        <v>0</v>
      </c>
      <c r="AG30" s="85">
        <f t="shared" si="49"/>
      </c>
      <c r="AH30" s="85">
        <f t="shared" si="50"/>
      </c>
      <c r="AI30" s="67">
        <f>AI31+AI32</f>
        <v>9.06</v>
      </c>
      <c r="AJ30" s="51">
        <f t="shared" si="8"/>
      </c>
      <c r="AK30" s="65">
        <v>0</v>
      </c>
      <c r="AL30" s="65">
        <v>0</v>
      </c>
      <c r="AM30" s="65">
        <v>0</v>
      </c>
      <c r="AN30" s="85">
        <f t="shared" si="51"/>
      </c>
      <c r="AO30" s="85">
        <f t="shared" si="75"/>
      </c>
      <c r="AP30" s="67">
        <f>AP31+AP32</f>
        <v>149.33</v>
      </c>
      <c r="AQ30" s="51">
        <f t="shared" si="9"/>
      </c>
      <c r="AR30" s="65">
        <v>0</v>
      </c>
      <c r="AS30" s="65">
        <v>0</v>
      </c>
      <c r="AT30" s="65">
        <v>0</v>
      </c>
      <c r="AU30" s="85">
        <f t="shared" si="74"/>
      </c>
      <c r="AV30" s="85">
        <f t="shared" si="52"/>
      </c>
      <c r="AW30" s="65">
        <v>0</v>
      </c>
      <c r="AX30" s="51">
        <f t="shared" si="10"/>
      </c>
      <c r="AY30" s="65">
        <v>0</v>
      </c>
      <c r="AZ30" s="65">
        <v>0</v>
      </c>
      <c r="BA30" s="65">
        <v>0</v>
      </c>
      <c r="BB30" s="85">
        <f t="shared" si="53"/>
      </c>
      <c r="BC30" s="85">
        <f t="shared" si="54"/>
      </c>
      <c r="BD30" s="65"/>
      <c r="BE30" s="51">
        <f t="shared" si="11"/>
      </c>
      <c r="BF30" s="65"/>
      <c r="BG30" s="65"/>
      <c r="BH30" s="65">
        <v>0</v>
      </c>
      <c r="BI30" s="85">
        <f t="shared" si="55"/>
      </c>
      <c r="BJ30" s="85">
        <f t="shared" si="56"/>
      </c>
      <c r="BK30" s="67">
        <f>BK31+BK32</f>
        <v>699.91</v>
      </c>
      <c r="BL30" s="51">
        <f t="shared" si="12"/>
      </c>
      <c r="BM30" s="65">
        <v>0</v>
      </c>
      <c r="BN30" s="41">
        <v>62.94</v>
      </c>
      <c r="BO30" s="67">
        <f>BO31+BO32</f>
        <v>62.94</v>
      </c>
      <c r="BP30" s="85">
        <f t="shared" si="57"/>
      </c>
      <c r="BQ30" s="85">
        <f t="shared" si="58"/>
        <v>100</v>
      </c>
      <c r="BR30" s="67">
        <f>BR31+BR32</f>
        <v>111.19</v>
      </c>
      <c r="BS30" s="51">
        <f t="shared" si="13"/>
        <v>56.60580987498876</v>
      </c>
      <c r="BT30" s="65">
        <v>0</v>
      </c>
      <c r="BU30" s="65">
        <v>0</v>
      </c>
      <c r="BV30" s="65">
        <v>0</v>
      </c>
      <c r="BW30" s="85">
        <f t="shared" si="59"/>
      </c>
      <c r="BX30" s="85">
        <f t="shared" si="60"/>
      </c>
      <c r="BY30" s="67">
        <f>BY31+BY32</f>
        <v>359.66</v>
      </c>
      <c r="BZ30" s="51">
        <f t="shared" si="14"/>
      </c>
      <c r="CA30" s="65">
        <v>0</v>
      </c>
      <c r="CB30" s="65">
        <v>0</v>
      </c>
      <c r="CC30" s="65">
        <v>0</v>
      </c>
      <c r="CD30" s="85">
        <f t="shared" si="61"/>
      </c>
      <c r="CE30" s="85">
        <f t="shared" si="62"/>
      </c>
      <c r="CF30" s="67">
        <f>CF31+CF32</f>
        <v>328.03</v>
      </c>
      <c r="CG30" s="51">
        <f t="shared" si="15"/>
      </c>
      <c r="CH30" s="65">
        <v>0</v>
      </c>
      <c r="CI30" s="65">
        <v>0</v>
      </c>
      <c r="CJ30" s="65">
        <v>0</v>
      </c>
      <c r="CK30" s="85">
        <f t="shared" si="63"/>
      </c>
      <c r="CL30" s="85">
        <f t="shared" si="64"/>
      </c>
      <c r="CM30" s="67">
        <f>CM31+CM32</f>
        <v>43.59</v>
      </c>
      <c r="CN30" s="51">
        <f t="shared" si="16"/>
      </c>
    </row>
    <row r="31" spans="1:92" ht="12.75">
      <c r="A31" s="31" t="s">
        <v>53</v>
      </c>
      <c r="B31" s="46">
        <f t="shared" si="65"/>
        <v>2400</v>
      </c>
      <c r="C31" s="13">
        <f t="shared" si="66"/>
        <v>3284</v>
      </c>
      <c r="D31" s="29">
        <f t="shared" si="67"/>
        <v>2820.51</v>
      </c>
      <c r="E31" s="85">
        <f aca="true" t="shared" si="77" ref="E31:E37">IF(B31&lt;=0,"",IF(D31/B31*100&gt;200,"св200",D31/B31*100))</f>
        <v>117.52125</v>
      </c>
      <c r="F31" s="85">
        <f aca="true" t="shared" si="78" ref="F31:F37">IF(C31&lt;=0,"",IF(D31/C31*100&gt;200,"св200",D31/C31*100))</f>
        <v>85.88641900121803</v>
      </c>
      <c r="G31" s="65">
        <f t="shared" si="68"/>
        <v>2161.0299999999997</v>
      </c>
      <c r="H31" s="51">
        <f t="shared" si="2"/>
        <v>130.51692942717133</v>
      </c>
      <c r="I31" s="13">
        <v>2400</v>
      </c>
      <c r="J31" s="13">
        <v>3284</v>
      </c>
      <c r="K31" s="13">
        <v>2820.51</v>
      </c>
      <c r="L31" s="88">
        <f t="shared" si="46"/>
        <v>117.52125</v>
      </c>
      <c r="M31" s="88">
        <f t="shared" si="47"/>
        <v>85.88641900121803</v>
      </c>
      <c r="N31" s="37">
        <v>1821.36</v>
      </c>
      <c r="O31" s="51">
        <f t="shared" si="3"/>
        <v>154.8573593358809</v>
      </c>
      <c r="P31" s="65">
        <f t="shared" si="70"/>
        <v>0</v>
      </c>
      <c r="Q31" s="65">
        <f t="shared" si="71"/>
        <v>0</v>
      </c>
      <c r="R31" s="13">
        <f>Y31+AF31+AM31+AT31+BA31+BH31+BO31+BV31+CC31+CJ31</f>
        <v>0</v>
      </c>
      <c r="S31" s="51">
        <f>IF(P31&lt;=0,"",IF(R31/P31&gt;200,"св200",R31/P31*100))</f>
      </c>
      <c r="T31" s="85">
        <f t="shared" si="76"/>
      </c>
      <c r="U31" s="65">
        <f t="shared" si="73"/>
        <v>339.67</v>
      </c>
      <c r="V31" s="51">
        <f t="shared" si="6"/>
      </c>
      <c r="W31" s="13"/>
      <c r="X31" s="13"/>
      <c r="Y31" s="41"/>
      <c r="Z31" s="85">
        <f aca="true" t="shared" si="79" ref="Z31:Z37">IF(W31&lt;=0,"",IF(Y31/W31*100&gt;200,"св200",Y31/W31*100))</f>
      </c>
      <c r="AA31" s="85">
        <f aca="true" t="shared" si="80" ref="AA31:AA37">IF(X31&lt;=0,"",IF(Y31/X31*100&gt;200,"св200",Y31/X31*100))</f>
      </c>
      <c r="AB31" s="13">
        <v>0</v>
      </c>
      <c r="AC31" s="51">
        <f t="shared" si="7"/>
      </c>
      <c r="AD31" s="13"/>
      <c r="AE31" s="13"/>
      <c r="AF31" s="13"/>
      <c r="AG31" s="51"/>
      <c r="AH31" s="51"/>
      <c r="AI31" s="13">
        <v>0</v>
      </c>
      <c r="AJ31" s="51">
        <f t="shared" si="8"/>
      </c>
      <c r="AK31" s="13"/>
      <c r="AL31" s="13"/>
      <c r="AM31" s="41"/>
      <c r="AN31" s="51"/>
      <c r="AO31" s="51"/>
      <c r="AP31" s="13">
        <v>0</v>
      </c>
      <c r="AQ31" s="51">
        <f t="shared" si="9"/>
      </c>
      <c r="AR31" s="13"/>
      <c r="AS31" s="13"/>
      <c r="AT31" s="13"/>
      <c r="AU31" s="51"/>
      <c r="AV31" s="51"/>
      <c r="AW31" s="13"/>
      <c r="AX31" s="51">
        <f t="shared" si="10"/>
      </c>
      <c r="AY31" s="13"/>
      <c r="AZ31" s="13"/>
      <c r="BA31" s="13"/>
      <c r="BB31" s="51"/>
      <c r="BC31" s="51"/>
      <c r="BD31" s="13"/>
      <c r="BE31" s="51">
        <f t="shared" si="11"/>
      </c>
      <c r="BF31" s="13"/>
      <c r="BG31" s="13"/>
      <c r="BH31" s="13"/>
      <c r="BI31" s="51"/>
      <c r="BJ31" s="51"/>
      <c r="BK31" s="13">
        <v>0</v>
      </c>
      <c r="BL31" s="51">
        <f t="shared" si="12"/>
      </c>
      <c r="BM31" s="13"/>
      <c r="BN31" s="41"/>
      <c r="BO31" s="13">
        <v>0</v>
      </c>
      <c r="BP31" s="51"/>
      <c r="BQ31" s="51"/>
      <c r="BR31" s="13">
        <v>0</v>
      </c>
      <c r="BS31" s="51">
        <f t="shared" si="13"/>
      </c>
      <c r="BT31" s="13"/>
      <c r="BU31" s="13"/>
      <c r="BV31" s="13"/>
      <c r="BW31" s="51"/>
      <c r="BX31" s="51"/>
      <c r="BY31" s="13">
        <v>339.67</v>
      </c>
      <c r="BZ31" s="51">
        <f t="shared" si="14"/>
      </c>
      <c r="CA31" s="13"/>
      <c r="CB31" s="13"/>
      <c r="CC31" s="13"/>
      <c r="CD31" s="51"/>
      <c r="CE31" s="51"/>
      <c r="CF31" s="13">
        <v>0</v>
      </c>
      <c r="CG31" s="51">
        <f t="shared" si="15"/>
      </c>
      <c r="CH31" s="13"/>
      <c r="CI31" s="13"/>
      <c r="CJ31" s="13"/>
      <c r="CK31" s="51"/>
      <c r="CL31" s="51"/>
      <c r="CM31" s="41">
        <v>0</v>
      </c>
      <c r="CN31" s="51">
        <f t="shared" si="16"/>
      </c>
    </row>
    <row r="32" spans="1:92" ht="12.75">
      <c r="A32" s="31" t="s">
        <v>54</v>
      </c>
      <c r="B32" s="46">
        <f t="shared" si="65"/>
        <v>4354</v>
      </c>
      <c r="C32" s="13">
        <f t="shared" si="66"/>
        <v>4447.9400000000005</v>
      </c>
      <c r="D32" s="29">
        <f t="shared" si="67"/>
        <v>2402.32</v>
      </c>
      <c r="E32" s="85">
        <f t="shared" si="77"/>
        <v>55.17501148369316</v>
      </c>
      <c r="F32" s="85">
        <f t="shared" si="78"/>
        <v>54.00972135415495</v>
      </c>
      <c r="G32" s="65">
        <f t="shared" si="68"/>
        <v>4998.79</v>
      </c>
      <c r="H32" s="51">
        <f t="shared" si="2"/>
        <v>48.05803004327048</v>
      </c>
      <c r="I32" s="13">
        <v>2704</v>
      </c>
      <c r="J32" s="13">
        <v>2735</v>
      </c>
      <c r="K32" s="13">
        <v>2095.28</v>
      </c>
      <c r="L32" s="88">
        <f t="shared" si="46"/>
        <v>77.48816568047337</v>
      </c>
      <c r="M32" s="88">
        <f t="shared" si="47"/>
        <v>76.60987202925047</v>
      </c>
      <c r="N32" s="37">
        <v>2446.01</v>
      </c>
      <c r="O32" s="51">
        <f t="shared" si="3"/>
        <v>85.66113793484082</v>
      </c>
      <c r="P32" s="65">
        <f t="shared" si="70"/>
        <v>1650</v>
      </c>
      <c r="Q32" s="65">
        <f t="shared" si="71"/>
        <v>1712.94</v>
      </c>
      <c r="R32" s="13">
        <f>Y32+AF32+AM32+AT32+BA32+BH32+BO32+BV32+CC32+CJ32</f>
        <v>307.03999999999996</v>
      </c>
      <c r="S32" s="51">
        <f>IF(P32&lt;=0,"",IF(R32/P32&gt;200,"св200",R32/P32*100))</f>
        <v>18.608484848484846</v>
      </c>
      <c r="T32" s="85">
        <f t="shared" si="76"/>
        <v>1.1277869605142332</v>
      </c>
      <c r="U32" s="65">
        <f t="shared" si="73"/>
        <v>2552.7799999999997</v>
      </c>
      <c r="V32" s="51">
        <f t="shared" si="6"/>
        <v>12.02767179310399</v>
      </c>
      <c r="W32" s="65">
        <v>1650</v>
      </c>
      <c r="X32" s="65">
        <v>1650</v>
      </c>
      <c r="Y32" s="67">
        <v>244.1</v>
      </c>
      <c r="Z32" s="85">
        <f t="shared" si="79"/>
        <v>14.793939393939393</v>
      </c>
      <c r="AA32" s="85">
        <f t="shared" si="80"/>
        <v>14.793939393939393</v>
      </c>
      <c r="AB32" s="13">
        <v>1191.68</v>
      </c>
      <c r="AC32" s="51">
        <f t="shared" si="7"/>
        <v>20.483686895810955</v>
      </c>
      <c r="AD32" s="13"/>
      <c r="AE32" s="13"/>
      <c r="AF32" s="13"/>
      <c r="AG32" s="51"/>
      <c r="AH32" s="51"/>
      <c r="AI32" s="13">
        <v>9.06</v>
      </c>
      <c r="AJ32" s="51">
        <f t="shared" si="8"/>
      </c>
      <c r="AK32" s="13"/>
      <c r="AL32" s="13"/>
      <c r="AM32" s="41"/>
      <c r="AN32" s="51"/>
      <c r="AO32" s="51"/>
      <c r="AP32" s="13">
        <v>149.33</v>
      </c>
      <c r="AQ32" s="51">
        <f t="shared" si="9"/>
      </c>
      <c r="AR32" s="13"/>
      <c r="AS32" s="13"/>
      <c r="AT32" s="13"/>
      <c r="AU32" s="51"/>
      <c r="AV32" s="51"/>
      <c r="AW32" s="13"/>
      <c r="AX32" s="51">
        <f t="shared" si="10"/>
      </c>
      <c r="AY32" s="13"/>
      <c r="AZ32" s="13"/>
      <c r="BA32" s="13"/>
      <c r="BB32" s="51"/>
      <c r="BC32" s="51"/>
      <c r="BD32" s="13"/>
      <c r="BE32" s="51">
        <f t="shared" si="11"/>
      </c>
      <c r="BF32" s="13"/>
      <c r="BG32" s="13"/>
      <c r="BH32" s="13"/>
      <c r="BI32" s="51"/>
      <c r="BJ32" s="51"/>
      <c r="BK32" s="13">
        <v>699.91</v>
      </c>
      <c r="BL32" s="51">
        <f t="shared" si="12"/>
      </c>
      <c r="BM32" s="13"/>
      <c r="BN32" s="41">
        <v>62.94</v>
      </c>
      <c r="BO32" s="13">
        <v>62.94</v>
      </c>
      <c r="BP32" s="51"/>
      <c r="BQ32" s="85">
        <f t="shared" si="58"/>
        <v>100</v>
      </c>
      <c r="BR32" s="13">
        <v>111.19</v>
      </c>
      <c r="BS32" s="51">
        <f t="shared" si="13"/>
        <v>56.60580987498876</v>
      </c>
      <c r="BT32" s="13"/>
      <c r="BU32" s="13"/>
      <c r="BV32" s="13"/>
      <c r="BW32" s="51"/>
      <c r="BX32" s="51"/>
      <c r="BY32" s="37">
        <v>19.99</v>
      </c>
      <c r="BZ32" s="51">
        <f t="shared" si="14"/>
      </c>
      <c r="CA32" s="13"/>
      <c r="CB32" s="13"/>
      <c r="CC32" s="13"/>
      <c r="CD32" s="51"/>
      <c r="CE32" s="51"/>
      <c r="CF32" s="13">
        <v>328.03</v>
      </c>
      <c r="CG32" s="51">
        <f t="shared" si="15"/>
      </c>
      <c r="CH32" s="13"/>
      <c r="CI32" s="13"/>
      <c r="CJ32" s="13"/>
      <c r="CK32" s="51"/>
      <c r="CL32" s="51"/>
      <c r="CM32" s="41">
        <v>43.59</v>
      </c>
      <c r="CN32" s="51">
        <f t="shared" si="16"/>
      </c>
    </row>
    <row r="33" spans="1:92" ht="26.25" customHeight="1" hidden="1">
      <c r="A33" s="14" t="s">
        <v>31</v>
      </c>
      <c r="B33" s="17">
        <f aca="true" t="shared" si="81" ref="B33:C37">I33+P33</f>
        <v>0</v>
      </c>
      <c r="C33" s="13">
        <f t="shared" si="81"/>
        <v>0</v>
      </c>
      <c r="D33" s="29"/>
      <c r="E33" s="51">
        <f t="shared" si="77"/>
      </c>
      <c r="F33" s="51">
        <f t="shared" si="78"/>
      </c>
      <c r="G33" s="13" t="e">
        <f>N33+U33</f>
        <v>#VALUE!</v>
      </c>
      <c r="H33" s="51">
        <f t="shared" si="2"/>
      </c>
      <c r="I33" s="13"/>
      <c r="J33" s="13"/>
      <c r="K33" s="13" t="s">
        <v>46</v>
      </c>
      <c r="L33" s="51">
        <f>IF(I33&lt;=0,"",IF(K33/I33*100&gt;200,"св200",K33/I33*100))</f>
      </c>
      <c r="M33" s="51"/>
      <c r="N33" s="13"/>
      <c r="O33" s="51" t="e">
        <f t="shared" si="3"/>
        <v>#VALUE!</v>
      </c>
      <c r="P33" s="13">
        <f aca="true" t="shared" si="82" ref="P33:R37">W33+AD33+AK33+AR33+AY33+BF33+BM33+BT33+CA33+CH33</f>
        <v>0</v>
      </c>
      <c r="Q33" s="13">
        <f t="shared" si="82"/>
        <v>0</v>
      </c>
      <c r="R33" s="13">
        <f>Y33+AF33+AM33+AT33+BA33+BH33+BO33+BV33+CC33+CJ33</f>
        <v>0</v>
      </c>
      <c r="S33" s="13"/>
      <c r="T33" s="51">
        <f>IF(P33&lt;=0,"",IF(S33/P33&gt;200,"св200",S33/P33*100))</f>
      </c>
      <c r="U33" s="65" t="e">
        <f t="shared" si="73"/>
        <v>#VALUE!</v>
      </c>
      <c r="V33" s="51">
        <f t="shared" si="6"/>
      </c>
      <c r="W33" s="13"/>
      <c r="X33" s="13"/>
      <c r="Y33" s="41"/>
      <c r="Z33" s="51">
        <f t="shared" si="79"/>
      </c>
      <c r="AA33" s="51">
        <f t="shared" si="80"/>
      </c>
      <c r="AB33" s="13"/>
      <c r="AC33" s="51">
        <f t="shared" si="7"/>
      </c>
      <c r="AD33" s="13"/>
      <c r="AE33" s="13"/>
      <c r="AF33" s="13"/>
      <c r="AG33" s="51">
        <f>IF(AD33&lt;=0,"",IF(AF33/AD33*100&gt;200,"св200",AF33/AD33*100))</f>
      </c>
      <c r="AH33" s="51">
        <f>IF(AE33&lt;=0,"",IF(AF33/AE33*100&gt;200,"св200",AF33/AE33*100))</f>
      </c>
      <c r="AI33" s="13" t="s">
        <v>46</v>
      </c>
      <c r="AJ33" s="51">
        <f t="shared" si="8"/>
      </c>
      <c r="AK33" s="13"/>
      <c r="AL33" s="13"/>
      <c r="AM33" s="41"/>
      <c r="AN33" s="51">
        <f>IF(AK33&lt;=0,"",IF(AM33/AK33*100&gt;200,"св200",AM33/AK33*100))</f>
      </c>
      <c r="AO33" s="51">
        <f>IF(AL33&lt;=0,"",IF(AM33/AL33*100&gt;200,"св200",AM33/AL33*100))</f>
      </c>
      <c r="AP33" s="13"/>
      <c r="AQ33" s="51">
        <f t="shared" si="9"/>
      </c>
      <c r="AR33" s="13"/>
      <c r="AS33" s="13"/>
      <c r="AT33" s="13"/>
      <c r="AU33" s="51">
        <f>IF(AR33&lt;=0,"",IF(AT33/AR33*100&gt;200,"св200",AT33/AR33*100))</f>
      </c>
      <c r="AV33" s="51">
        <f>IF(AS33&lt;=0,"",IF(AT33/AS33*100&gt;200,"св200",AT33/AS33*100))</f>
      </c>
      <c r="AW33" s="13"/>
      <c r="AX33" s="51">
        <f t="shared" si="10"/>
      </c>
      <c r="AY33" s="13"/>
      <c r="AZ33" s="13"/>
      <c r="BA33" s="13"/>
      <c r="BB33" s="51">
        <f>IF(AY33&lt;=0,"",IF(BA33/AY33*100&gt;200,"св200",BA33/AY33*100))</f>
      </c>
      <c r="BC33" s="51">
        <f>IF(AZ33&lt;=0,"",IF(BA33/AZ33*100&gt;200,"св200",BA33/AZ33*100))</f>
      </c>
      <c r="BD33" s="13"/>
      <c r="BE33" s="51">
        <f t="shared" si="11"/>
      </c>
      <c r="BF33" s="13"/>
      <c r="BG33" s="13"/>
      <c r="BH33" s="13"/>
      <c r="BI33" s="51">
        <f>IF(BF33&lt;=0,"",IF(BH33/BF33*100&gt;200,"св200",BH33/BF33*100))</f>
      </c>
      <c r="BJ33" s="51">
        <f>IF(BG33&lt;=0,"",IF(BH33/BG33*100&gt;200,"св200",BH33/BG33*100))</f>
      </c>
      <c r="BK33" s="13"/>
      <c r="BL33" s="51">
        <f t="shared" si="12"/>
      </c>
      <c r="BM33" s="13"/>
      <c r="BN33" s="41"/>
      <c r="BO33" s="13"/>
      <c r="BP33" s="51">
        <f>IF(BM33&lt;=0,"",IF(BO33/BM33*100&gt;200,"св200",BO33/BM33*100))</f>
      </c>
      <c r="BQ33" s="51">
        <f>IF(BN33&lt;=0,"",IF(BO33/BN33*100&gt;200,"св200",BO33/BN33*100))</f>
      </c>
      <c r="BR33" s="13"/>
      <c r="BS33" s="51">
        <f t="shared" si="13"/>
      </c>
      <c r="BT33" s="13"/>
      <c r="BU33" s="13"/>
      <c r="BV33" s="13"/>
      <c r="BW33" s="51">
        <f>IF(BT33&lt;=0,"",IF(BV33/BT33*100&gt;200,"св200",BV33/BT33*100))</f>
      </c>
      <c r="BX33" s="51">
        <f>IF(BU33&lt;=0,"",IF(BV33/BU33*100&gt;200,"св200",BV33/BU33*100))</f>
      </c>
      <c r="BY33" s="13"/>
      <c r="BZ33" s="51">
        <f t="shared" si="14"/>
      </c>
      <c r="CA33" s="13"/>
      <c r="CB33" s="13"/>
      <c r="CC33" s="13"/>
      <c r="CD33" s="51">
        <f>IF(CA33&lt;=0,"",IF(CC33/CA33*100&gt;200,"св200",CC33/CA33*100))</f>
      </c>
      <c r="CE33" s="51">
        <f>IF(CB33&lt;=0,"",IF(CC33/CB33*100&gt;200,"св200",CC33/CB33*100))</f>
      </c>
      <c r="CF33" s="13"/>
      <c r="CG33" s="51">
        <f t="shared" si="15"/>
      </c>
      <c r="CH33" s="13"/>
      <c r="CI33" s="13"/>
      <c r="CJ33" s="13"/>
      <c r="CK33" s="51">
        <f>IF(CH33&lt;=0,"",IF(CJ33/CH33*100&gt;200,"св200",CJ33/CH33*100))</f>
      </c>
      <c r="CL33" s="51">
        <f>IF(CI33&lt;=0,"",IF(CJ33/CI33*100&gt;200,"св200",CJ33/CI33*100))</f>
      </c>
      <c r="CM33" s="13"/>
      <c r="CN33" s="51">
        <f t="shared" si="16"/>
      </c>
    </row>
    <row r="34" spans="1:92" ht="26.25">
      <c r="A34" s="14" t="s">
        <v>32</v>
      </c>
      <c r="B34" s="17">
        <f t="shared" si="81"/>
        <v>2286</v>
      </c>
      <c r="C34" s="13">
        <f t="shared" si="81"/>
        <v>2423</v>
      </c>
      <c r="D34" s="29">
        <f>K34+R34</f>
        <v>1641.986</v>
      </c>
      <c r="E34" s="51">
        <f t="shared" si="77"/>
        <v>71.82790901137358</v>
      </c>
      <c r="F34" s="51">
        <f t="shared" si="78"/>
        <v>67.76665290961618</v>
      </c>
      <c r="G34" s="13">
        <f>N34+U34</f>
        <v>1632.33</v>
      </c>
      <c r="H34" s="51">
        <f t="shared" si="2"/>
        <v>100.59154705237302</v>
      </c>
      <c r="I34" s="13">
        <v>2279</v>
      </c>
      <c r="J34" s="13">
        <v>2400</v>
      </c>
      <c r="K34" s="13">
        <v>1613.7</v>
      </c>
      <c r="L34" s="51">
        <f>IF(I34&lt;=0,"",IF(K34/I34*100&gt;200,"св200",K34/I34*100))</f>
        <v>70.80737165423432</v>
      </c>
      <c r="M34" s="51">
        <f>IF(J34&lt;=0,"",IF(K34/J34*100&gt;200,"св200",K34/J34*100))</f>
        <v>67.23750000000001</v>
      </c>
      <c r="N34" s="13">
        <v>1630.23</v>
      </c>
      <c r="O34" s="51">
        <f t="shared" si="3"/>
        <v>98.9860326457003</v>
      </c>
      <c r="P34" s="13">
        <f t="shared" si="82"/>
        <v>7</v>
      </c>
      <c r="Q34" s="13">
        <f t="shared" si="82"/>
        <v>23</v>
      </c>
      <c r="R34" s="42">
        <f t="shared" si="82"/>
        <v>28.286</v>
      </c>
      <c r="S34" s="13"/>
      <c r="T34" s="51">
        <f>IF(P34&lt;=0,"",IF(S34/P34&gt;200,"св200",S34/P34*100))</f>
        <v>0</v>
      </c>
      <c r="U34" s="65">
        <f t="shared" si="73"/>
        <v>2.1</v>
      </c>
      <c r="V34" s="51" t="str">
        <f t="shared" si="6"/>
        <v>св200</v>
      </c>
      <c r="W34" s="13">
        <v>5</v>
      </c>
      <c r="X34" s="13">
        <v>5</v>
      </c>
      <c r="Y34" s="41">
        <v>7.08</v>
      </c>
      <c r="Z34" s="51">
        <f t="shared" si="79"/>
        <v>141.6</v>
      </c>
      <c r="AA34" s="51">
        <f t="shared" si="80"/>
        <v>141.6</v>
      </c>
      <c r="AB34" s="37">
        <v>0.5</v>
      </c>
      <c r="AC34" s="51" t="str">
        <f t="shared" si="7"/>
        <v>св200</v>
      </c>
      <c r="AD34" s="13"/>
      <c r="AE34" s="13">
        <v>5</v>
      </c>
      <c r="AF34" s="13">
        <v>5.1</v>
      </c>
      <c r="AG34" s="51">
        <f>IF(AD34&lt;=0,"",IF(AF34/AD34*100&gt;200,"св200",AF34/AD34*100))</f>
      </c>
      <c r="AH34" s="51">
        <f>IF(AE34&lt;=0,"",IF(AF34/AE34*100&gt;200,"св200",AF34/AE34*100))</f>
        <v>102</v>
      </c>
      <c r="AI34" s="13"/>
      <c r="AJ34" s="51" t="e">
        <f t="shared" si="8"/>
        <v>#DIV/0!</v>
      </c>
      <c r="AK34" s="13"/>
      <c r="AL34" s="13">
        <v>1</v>
      </c>
      <c r="AM34" s="42">
        <v>2</v>
      </c>
      <c r="AN34" s="51">
        <f>IF(AK34&lt;=0,"",IF(AM34/AK34*100&gt;200,"св200",AM34/AK34*100))</f>
      </c>
      <c r="AO34" s="51">
        <f>IF(AL34&lt;=0,"",IF(AM34/AL34*100&gt;200,"св200",AM34/AL34*100))</f>
        <v>200</v>
      </c>
      <c r="AP34" s="13"/>
      <c r="AQ34" s="51" t="e">
        <f t="shared" si="9"/>
        <v>#DIV/0!</v>
      </c>
      <c r="AR34" s="13">
        <v>2</v>
      </c>
      <c r="AS34" s="13">
        <v>1</v>
      </c>
      <c r="AT34" s="13">
        <v>0.006</v>
      </c>
      <c r="AU34" s="51">
        <f>IF(AR34&lt;=0,"",IF(AT34/AR34*100&gt;200,"св200",AT34/AR34*100))</f>
        <v>0.3</v>
      </c>
      <c r="AV34" s="51">
        <f>IF(AS34&lt;=0,"",IF(AT34/AS34*100&gt;200,"св200",AT34/AS34*100))</f>
        <v>0.6</v>
      </c>
      <c r="AW34" s="13">
        <v>1.6</v>
      </c>
      <c r="AX34" s="51">
        <f t="shared" si="10"/>
        <v>0.375</v>
      </c>
      <c r="AY34" s="13"/>
      <c r="AZ34" s="13">
        <v>0</v>
      </c>
      <c r="BA34" s="13">
        <v>0</v>
      </c>
      <c r="BB34" s="51">
        <f>IF(AY34&lt;=0,"",IF(BA34/AY34*100&gt;200,"св200",BA34/AY34*100))</f>
      </c>
      <c r="BC34" s="51">
        <f>IF(AZ34&lt;=0,"",IF(BA34/AZ34*100&gt;200,"св200",BA34/AZ34*100))</f>
      </c>
      <c r="BD34" s="13"/>
      <c r="BE34" s="51">
        <f t="shared" si="11"/>
      </c>
      <c r="BF34" s="13"/>
      <c r="BG34" s="13">
        <v>0</v>
      </c>
      <c r="BH34" s="13">
        <v>4.1</v>
      </c>
      <c r="BI34" s="51">
        <f>IF(BF34&lt;=0,"",IF(BH34/BF34*100&gt;200,"св200",BH34/BF34*100))</f>
      </c>
      <c r="BJ34" s="51">
        <f>IF(BG34&lt;=0,"",IF(BH34/BG34*100&gt;200,"св200",BH34/BG34*100))</f>
      </c>
      <c r="BK34" s="13"/>
      <c r="BL34" s="51" t="e">
        <f t="shared" si="12"/>
        <v>#DIV/0!</v>
      </c>
      <c r="BM34" s="13"/>
      <c r="BN34" s="41">
        <v>0</v>
      </c>
      <c r="BO34" s="13">
        <v>0</v>
      </c>
      <c r="BP34" s="51">
        <f>IF(BM34&lt;=0,"",IF(BO34/BM34*100&gt;200,"св200",BO34/BM34*100))</f>
      </c>
      <c r="BQ34" s="51">
        <f>IF(BN34&lt;=0,"",IF(BO34/BN34*100&gt;200,"св200",BO34/BN34*100))</f>
      </c>
      <c r="BR34" s="13"/>
      <c r="BS34" s="51">
        <f t="shared" si="13"/>
      </c>
      <c r="BT34" s="13">
        <v>0</v>
      </c>
      <c r="BU34" s="13">
        <v>5</v>
      </c>
      <c r="BV34" s="13">
        <v>3.4</v>
      </c>
      <c r="BW34" s="51">
        <f>IF(BT34&lt;=0,"",IF(BV34/BT34*100&gt;200,"св200",BV34/BT34*100))</f>
      </c>
      <c r="BX34" s="51">
        <f>IF(BU34&lt;=0,"",IF(BV34/BU34*100&gt;200,"св200",BV34/BU34*100))</f>
        <v>68</v>
      </c>
      <c r="BY34" s="13"/>
      <c r="BZ34" s="51" t="e">
        <f t="shared" si="14"/>
        <v>#DIV/0!</v>
      </c>
      <c r="CA34" s="13"/>
      <c r="CB34" s="13">
        <v>6</v>
      </c>
      <c r="CC34" s="23">
        <v>6</v>
      </c>
      <c r="CD34" s="51">
        <f>IF(CA34&lt;=0,"",IF(CC34/CA34*100&gt;200,"св200",CC34/CA34*100))</f>
      </c>
      <c r="CE34" s="51">
        <f>IF(CB34&lt;=0,"",IF(CC34/CB34*100&gt;200,"св200",CC34/CB34*100))</f>
        <v>100</v>
      </c>
      <c r="CF34" s="13"/>
      <c r="CG34" s="51" t="e">
        <f t="shared" si="15"/>
        <v>#DIV/0!</v>
      </c>
      <c r="CH34" s="13"/>
      <c r="CI34" s="13">
        <v>0</v>
      </c>
      <c r="CJ34" s="13">
        <v>0.6</v>
      </c>
      <c r="CK34" s="51">
        <f>IF(CH34&lt;=0,"",IF(CJ34/CH34*100&gt;200,"св200",CJ34/CH34*100))</f>
      </c>
      <c r="CL34" s="51">
        <f>IF(CI34&lt;=0,"",IF(CJ34/CI34*100&gt;200,"св200",CJ34/CI34*100))</f>
      </c>
      <c r="CM34" s="13">
        <v>0</v>
      </c>
      <c r="CN34" s="51" t="e">
        <f t="shared" si="16"/>
        <v>#DIV/0!</v>
      </c>
    </row>
    <row r="35" spans="1:92" ht="15.75" customHeight="1">
      <c r="A35" s="14" t="s">
        <v>33</v>
      </c>
      <c r="B35" s="17">
        <f t="shared" si="81"/>
        <v>233.1</v>
      </c>
      <c r="C35" s="13">
        <f t="shared" si="81"/>
        <v>817.1</v>
      </c>
      <c r="D35" s="29">
        <f>K35+R35</f>
        <v>163.39999999999998</v>
      </c>
      <c r="E35" s="51">
        <f t="shared" si="77"/>
        <v>70.09867009867008</v>
      </c>
      <c r="F35" s="51">
        <f t="shared" si="78"/>
        <v>19.997552319177576</v>
      </c>
      <c r="G35" s="13">
        <f>N35+U35</f>
        <v>159.67999999999998</v>
      </c>
      <c r="H35" s="51">
        <f t="shared" si="2"/>
        <v>102.32965931863727</v>
      </c>
      <c r="I35" s="13">
        <v>1.1</v>
      </c>
      <c r="J35" s="13">
        <v>1.1</v>
      </c>
      <c r="K35" s="13">
        <v>0.94</v>
      </c>
      <c r="L35" s="51">
        <f>IF(I35&lt;=0,"",IF(K35/I35*100&gt;200,"св200",K35/I35*100))</f>
        <v>85.45454545454544</v>
      </c>
      <c r="M35" s="51">
        <f>IF(J35&lt;=0,"",IF(K35/J35*100&gt;200,"св200",K35/J35*100))</f>
        <v>85.45454545454544</v>
      </c>
      <c r="N35" s="13">
        <v>0.73</v>
      </c>
      <c r="O35" s="51">
        <f t="shared" si="3"/>
        <v>128.76712328767124</v>
      </c>
      <c r="P35" s="13">
        <f t="shared" si="82"/>
        <v>232</v>
      </c>
      <c r="Q35" s="13">
        <f t="shared" si="82"/>
        <v>816</v>
      </c>
      <c r="R35" s="13">
        <f>Y35+AF35+AM35+AT35+BA35+BH35+BO35+BV35+CC35+CJ35</f>
        <v>162.45999999999998</v>
      </c>
      <c r="S35" s="13"/>
      <c r="T35" s="51">
        <f>IF(P35&lt;=0,"",IF(S35/P35&gt;200,"св200",S35/P35*100))</f>
        <v>0</v>
      </c>
      <c r="U35" s="13">
        <f>AB35+AI35+AP35+AW35+BD35+BK35+BR35+BY35+CF35+CM35</f>
        <v>158.95</v>
      </c>
      <c r="V35" s="51">
        <f t="shared" si="6"/>
        <v>102.20824158540421</v>
      </c>
      <c r="W35" s="13">
        <v>214</v>
      </c>
      <c r="X35" s="13">
        <v>214</v>
      </c>
      <c r="Y35" s="42">
        <v>136.07</v>
      </c>
      <c r="Z35" s="51">
        <f t="shared" si="79"/>
        <v>63.584112149532714</v>
      </c>
      <c r="AA35" s="51">
        <f t="shared" si="80"/>
        <v>63.584112149532714</v>
      </c>
      <c r="AB35" s="13">
        <v>138.95</v>
      </c>
      <c r="AC35" s="51">
        <f t="shared" si="7"/>
        <v>97.9273119827276</v>
      </c>
      <c r="AD35" s="13"/>
      <c r="AE35" s="13"/>
      <c r="AF35" s="13"/>
      <c r="AG35" s="51">
        <f>IF(AD35&lt;=0,"",IF(AF35/AD35*100&gt;200,"св200",AF35/AD35*100))</f>
      </c>
      <c r="AH35" s="51">
        <f>IF(AE35&lt;=0,"",IF(AF35/AE35*100&gt;200,"св200",AF35/AE35*100))</f>
      </c>
      <c r="AI35" s="13">
        <v>0</v>
      </c>
      <c r="AJ35" s="51">
        <f t="shared" si="8"/>
      </c>
      <c r="AK35" s="13"/>
      <c r="AL35" s="13">
        <v>0</v>
      </c>
      <c r="AM35" s="41">
        <v>14.45</v>
      </c>
      <c r="AN35" s="51">
        <f>IF(AK35&lt;=0,"",IF(AM35/AK35*100&gt;200,"св200",AM35/AK35*100))</f>
      </c>
      <c r="AO35" s="51">
        <f>IF(AL35&lt;=0,"",IF(AM35/AL35*100&gt;200,"св200",AM35/AL35*100))</f>
      </c>
      <c r="AP35" s="13">
        <v>0</v>
      </c>
      <c r="AQ35" s="51" t="e">
        <f t="shared" si="9"/>
        <v>#DIV/0!</v>
      </c>
      <c r="AR35" s="13">
        <v>0</v>
      </c>
      <c r="AS35" s="13">
        <v>0</v>
      </c>
      <c r="AT35" s="13">
        <v>0</v>
      </c>
      <c r="AU35" s="51">
        <f>IF(AR35&lt;=0,"",IF(AT35/AR35*100&gt;200,"св200",AT35/AR35*100))</f>
      </c>
      <c r="AV35" s="51">
        <f>IF(AS35&lt;=0,"",IF(AT35/AS35*100&gt;200,"св200",AT35/AS35*100))</f>
      </c>
      <c r="AW35" s="13">
        <v>0</v>
      </c>
      <c r="AX35" s="51">
        <f t="shared" si="10"/>
      </c>
      <c r="AY35" s="13">
        <v>0</v>
      </c>
      <c r="AZ35" s="13">
        <v>10</v>
      </c>
      <c r="BA35" s="13">
        <v>11.94</v>
      </c>
      <c r="BB35" s="51">
        <f>IF(AY35&lt;=0,"",IF(BA35/AY35*100&gt;200,"св200",BA35/AY35*100))</f>
      </c>
      <c r="BC35" s="51">
        <f>IF(AZ35&lt;=0,"",IF(BA35/AZ35*100&gt;200,"св200",BA35/AZ35*100))</f>
        <v>119.39999999999999</v>
      </c>
      <c r="BD35" s="13"/>
      <c r="BE35" s="51" t="e">
        <f t="shared" si="11"/>
        <v>#DIV/0!</v>
      </c>
      <c r="BF35" s="13"/>
      <c r="BG35" s="13"/>
      <c r="BH35" s="13"/>
      <c r="BI35" s="51">
        <f>IF(BF35&lt;=0,"",IF(BH35/BF35*100&gt;200,"св200",BH35/BF35*100))</f>
      </c>
      <c r="BJ35" s="51">
        <f>IF(BG35&lt;=0,"",IF(BH35/BG35*100&gt;200,"св200",BH35/BG35*100))</f>
      </c>
      <c r="BK35" s="13"/>
      <c r="BL35" s="51">
        <f t="shared" si="12"/>
      </c>
      <c r="BM35" s="13">
        <v>0</v>
      </c>
      <c r="BN35" s="41">
        <v>0</v>
      </c>
      <c r="BO35" s="13"/>
      <c r="BP35" s="51">
        <f>IF(BM35&lt;=0,"",IF(BO35/BM35*100&gt;200,"св200",BO35/BM35*100))</f>
      </c>
      <c r="BQ35" s="51">
        <f>IF(BN35&lt;=0,"",IF(BO35/BN35*100&gt;200,"св200",BO35/BN35*100))</f>
      </c>
      <c r="BR35" s="13"/>
      <c r="BS35" s="51">
        <f t="shared" si="13"/>
      </c>
      <c r="BT35" s="13"/>
      <c r="BU35" s="13">
        <v>574</v>
      </c>
      <c r="BV35" s="13"/>
      <c r="BW35" s="51">
        <f>IF(BT35&lt;=0,"",IF(BV35/BT35*100&gt;200,"св200",BV35/BT35*100))</f>
      </c>
      <c r="BX35" s="51">
        <f>IF(BU35&lt;=0,"",IF(BV35/BU35*100&gt;200,"св200",BV35/BU35*100))</f>
        <v>0</v>
      </c>
      <c r="BY35" s="13"/>
      <c r="BZ35" s="51">
        <f t="shared" si="14"/>
      </c>
      <c r="CA35" s="13"/>
      <c r="CB35" s="13"/>
      <c r="CC35" s="13"/>
      <c r="CD35" s="51">
        <f>IF(CA35&lt;=0,"",IF(CC35/CA35*100&gt;200,"св200",CC35/CA35*100))</f>
      </c>
      <c r="CE35" s="51">
        <f>IF(CB35&lt;=0,"",IF(CC35/CB35*100&gt;200,"св200",CC35/CB35*100))</f>
      </c>
      <c r="CF35" s="13">
        <v>0</v>
      </c>
      <c r="CG35" s="51">
        <f t="shared" si="15"/>
      </c>
      <c r="CH35" s="13">
        <v>18</v>
      </c>
      <c r="CI35" s="13">
        <v>18</v>
      </c>
      <c r="CJ35" s="13"/>
      <c r="CK35" s="51">
        <f>IF(CH35&lt;=0,"",IF(CJ35/CH35*100&gt;200,"св200",CJ35/CH35*100))</f>
        <v>0</v>
      </c>
      <c r="CL35" s="51">
        <f>IF(CI35&lt;=0,"",IF(CJ35/CI35*100&gt;200,"св200",CJ35/CI35*100))</f>
        <v>0</v>
      </c>
      <c r="CM35" s="13">
        <v>20</v>
      </c>
      <c r="CN35" s="51">
        <f t="shared" si="16"/>
      </c>
    </row>
    <row r="36" spans="1:92" ht="56.25" customHeight="1" hidden="1">
      <c r="A36" s="14" t="s">
        <v>34</v>
      </c>
      <c r="B36" s="17">
        <f t="shared" si="81"/>
        <v>0</v>
      </c>
      <c r="C36" s="13">
        <f t="shared" si="81"/>
        <v>0</v>
      </c>
      <c r="D36" s="29">
        <f>K36+R36</f>
        <v>0</v>
      </c>
      <c r="E36" s="12">
        <f t="shared" si="77"/>
      </c>
      <c r="F36" s="12">
        <f t="shared" si="78"/>
      </c>
      <c r="G36" s="13">
        <f>N36+U36</f>
        <v>0</v>
      </c>
      <c r="H36" s="12">
        <f>IF(D36&lt;=0,"",IF(G36/D36&gt;200,"св200",G36/D36*100))</f>
      </c>
      <c r="I36" s="13"/>
      <c r="J36" s="13"/>
      <c r="K36" s="13"/>
      <c r="L36" s="12">
        <f>IF(I36&lt;=0,"",IF(K36/I36*100&gt;200,"св200",K36/I36*100))</f>
      </c>
      <c r="M36" s="12">
        <f>IF(J36&lt;=0,"",IF(K36/J36*100&gt;200,"св200",K36/J36*100))</f>
      </c>
      <c r="N36" s="13"/>
      <c r="O36" s="12">
        <f>IF(K36&lt;=0,"",IF(N36/K36&gt;200,"св200",N36/K36*100))</f>
      </c>
      <c r="P36" s="13">
        <f t="shared" si="82"/>
        <v>0</v>
      </c>
      <c r="Q36" s="13">
        <f t="shared" si="82"/>
        <v>0</v>
      </c>
      <c r="R36" s="13"/>
      <c r="S36" s="13"/>
      <c r="T36" s="12">
        <f>IF(P36&lt;=0,"",IF(S36/P36&gt;200,"св200",S36/P36*100))</f>
      </c>
      <c r="U36" s="13">
        <f>AB36+AI36+AP36+AW36+BD36+BK36+BR36+BY36+CF36+CM36</f>
        <v>0</v>
      </c>
      <c r="V36" s="12">
        <f>IF(R36&lt;=0,"",IF(U36/R36&gt;200,"св200",U36/R36*100))</f>
      </c>
      <c r="W36" s="13"/>
      <c r="X36" s="13"/>
      <c r="Y36" s="41" t="s">
        <v>47</v>
      </c>
      <c r="Z36" s="12">
        <f t="shared" si="79"/>
      </c>
      <c r="AA36" s="12">
        <f t="shared" si="80"/>
      </c>
      <c r="AB36" s="13"/>
      <c r="AC36" s="12">
        <v>0</v>
      </c>
      <c r="AD36" s="13"/>
      <c r="AE36" s="13"/>
      <c r="AF36" s="13"/>
      <c r="AG36" s="12">
        <f>IF(AD36&lt;=0,"",IF(AF36/AD36*100&gt;200,"св200",AF36/AD36*100))</f>
      </c>
      <c r="AH36" s="12">
        <f>IF(AE36&lt;=0,"",IF(AF36/AE36*100&gt;200,"св200",AF36/AE36*100))</f>
      </c>
      <c r="AI36" s="13"/>
      <c r="AJ36" s="12">
        <f>IF(AF36&lt;=0,"",IF(AI36/AF36&gt;200,"св200",AI36/AF36*100))</f>
      </c>
      <c r="AK36" s="13"/>
      <c r="AL36" s="13"/>
      <c r="AM36" s="41"/>
      <c r="AN36" s="12">
        <f>IF(AK36&lt;=0,"",IF(AM36/AK36*100&gt;200,"св200",AM36/AK36*100))</f>
      </c>
      <c r="AO36" s="12">
        <f>IF(AL36&lt;=0,"",IF(AM36/AL36*100&gt;200,"св200",AM36/AL36*100))</f>
      </c>
      <c r="AP36" s="13"/>
      <c r="AQ36" s="12">
        <f>IF(AM36&lt;=0,"",IF(AP36/AM36&gt;200,"св200",AP36/AM36*100))</f>
      </c>
      <c r="AR36" s="13"/>
      <c r="AS36" s="13"/>
      <c r="AT36" s="13"/>
      <c r="AU36" s="12">
        <f>IF(AR36&lt;=0,"",IF(AT36/AR36*100&gt;200,"св200",AT36/AR36*100))</f>
      </c>
      <c r="AV36" s="12">
        <f>IF(AS36&lt;=0,"",IF(AT36/AS36*100&gt;200,"св200",AT36/AS36*100))</f>
      </c>
      <c r="AW36" s="13"/>
      <c r="AX36" s="12">
        <f>IF(AT36&lt;=0,"",IF(AW36/AT36&gt;200,"св200",AW36/AT36*100))</f>
      </c>
      <c r="AY36" s="13"/>
      <c r="AZ36" s="13"/>
      <c r="BA36" s="13"/>
      <c r="BB36" s="12">
        <f>IF(AY36&lt;=0,"",IF(BA36/AY36*100&gt;200,"св200",BA36/AY36*100))</f>
      </c>
      <c r="BC36" s="12">
        <f>IF(AZ36&lt;=0,"",IF(BA36/AZ36*100&gt;200,"св200",BA36/AZ36*100))</f>
      </c>
      <c r="BD36" s="13"/>
      <c r="BE36" s="12">
        <f>IF(BA36&lt;=0,"",IF(BD36/BA36&gt;200,"св200",BD36/BA36*100))</f>
      </c>
      <c r="BF36" s="13"/>
      <c r="BG36" s="13"/>
      <c r="BH36" s="13"/>
      <c r="BI36" s="12">
        <f>IF(BF36&lt;=0,"",IF(BH36/BF36*100&gt;200,"св200",BH36/BF36*100))</f>
      </c>
      <c r="BJ36" s="12">
        <f>IF(BG36&lt;=0,"",IF(BH36/BG36*100&gt;200,"св200",BH36/BG36*100))</f>
      </c>
      <c r="BK36" s="13"/>
      <c r="BL36" s="12">
        <f>IF(BH36&lt;=0,"",IF(BK36/BH36&gt;200,"св200",BK36/BH36*100))</f>
      </c>
      <c r="BM36" s="13"/>
      <c r="BN36" s="41"/>
      <c r="BO36" s="13"/>
      <c r="BP36" s="12">
        <f>IF(BM36&lt;=0,"",IF(BO36/BM36*100&gt;200,"св200",BO36/BM36*100))</f>
      </c>
      <c r="BQ36" s="12">
        <f>IF(BN36&lt;=0,"",IF(BO36/BN36*100&gt;200,"св200",BO36/BN36*100))</f>
      </c>
      <c r="BR36" s="13"/>
      <c r="BS36" s="12">
        <f>IF(BO36&lt;=0,"",IF(BR36/BO36&gt;200,"св200",BR36/BO36*100))</f>
      </c>
      <c r="BT36" s="13"/>
      <c r="BU36" s="13"/>
      <c r="BV36" s="13"/>
      <c r="BW36" s="12">
        <f>IF(BT36&lt;=0,"",IF(BV36/BT36*100&gt;200,"св200",BV36/BT36*100))</f>
      </c>
      <c r="BX36" s="12">
        <f>IF(BU36&lt;=0,"",IF(BV36/BU36*100&gt;200,"св200",BV36/BU36*100))</f>
      </c>
      <c r="BY36" s="13"/>
      <c r="BZ36" s="12">
        <f>IF(BV36&lt;=0,"",IF(BY36/BV36&gt;200,"св200",BY36/BV36*100))</f>
      </c>
      <c r="CA36" s="13"/>
      <c r="CB36" s="13"/>
      <c r="CC36" s="13"/>
      <c r="CD36" s="12">
        <f>IF(CA36&lt;=0,"",IF(CC36/CA36*100&gt;200,"св200",CC36/CA36*100))</f>
      </c>
      <c r="CE36" s="12">
        <f>IF(CB36&lt;=0,"",IF(CC36/CB36*100&gt;200,"св200",CC36/CB36*100))</f>
      </c>
      <c r="CF36" s="13"/>
      <c r="CG36" s="12">
        <f>IF(CC36&lt;=0,"",IF(CF36/CC36&gt;200,"св200",CF36/CC36*100))</f>
      </c>
      <c r="CH36" s="13"/>
      <c r="CI36" s="13"/>
      <c r="CJ36" s="13"/>
      <c r="CK36" s="12">
        <f>IF(CH36&lt;=0,"",IF(CJ36/CH36*100&gt;200,"св200",CJ36/CH36*100))</f>
      </c>
      <c r="CL36" s="12">
        <f>IF(CI36&lt;=0,"",IF(CJ36/CI36*100&gt;200,"св200",CJ36/CI36*100))</f>
      </c>
      <c r="CM36" s="13"/>
      <c r="CN36" s="12">
        <f>IF(CJ36&lt;=0,"",IF(CM36/CJ36&gt;200,"св200",CM36/CJ36*100))</f>
      </c>
    </row>
    <row r="37" spans="1:92" ht="30.75" customHeight="1" hidden="1">
      <c r="A37" s="14" t="s">
        <v>35</v>
      </c>
      <c r="B37" s="17">
        <f t="shared" si="81"/>
        <v>0</v>
      </c>
      <c r="C37" s="20">
        <f t="shared" si="81"/>
        <v>0</v>
      </c>
      <c r="D37" s="30">
        <f>K37+R37</f>
        <v>0</v>
      </c>
      <c r="E37" s="12">
        <f t="shared" si="77"/>
      </c>
      <c r="F37" s="12">
        <f t="shared" si="78"/>
      </c>
      <c r="G37" s="20">
        <f>N37+U37</f>
        <v>0</v>
      </c>
      <c r="H37" s="12">
        <f>IF(D37&lt;=0,"",IF(G37/D37&gt;200,"св200",G37/D37*100))</f>
      </c>
      <c r="I37" s="20"/>
      <c r="J37" s="20"/>
      <c r="K37" s="13"/>
      <c r="L37" s="12">
        <f>IF(I37&lt;=0,"",IF(K37/I37*100&gt;200,"св200",K37/I37*100))</f>
      </c>
      <c r="M37" s="12">
        <f>IF(J37&lt;=0,"",IF(K37/J37*100&gt;200,"св200",K37/J37*100))</f>
      </c>
      <c r="N37" s="20"/>
      <c r="O37" s="12">
        <f>IF(K37&lt;=0,"",IF(N37/K37&gt;200,"св200",N37/K37*100))</f>
      </c>
      <c r="P37" s="13">
        <f t="shared" si="82"/>
        <v>0</v>
      </c>
      <c r="Q37" s="13">
        <f t="shared" si="82"/>
        <v>0</v>
      </c>
      <c r="R37" s="13">
        <f>Y37+AF37+AM37+AT37+BA37+BH37+BO37+BV37+CC37+CJ37</f>
        <v>0</v>
      </c>
      <c r="S37" s="20"/>
      <c r="T37" s="12">
        <f>IF(P37&lt;=0,"",IF(S37/P37&gt;200,"св200",S37/P37*100))</f>
      </c>
      <c r="U37" s="20">
        <f>AB37+AI37+AP37+AW37+BD37+BK37+BR37+BY37+CF37+CM37</f>
        <v>0</v>
      </c>
      <c r="V37" s="12">
        <f>IF(R37&lt;=0,"",IF(U37/R37&gt;200,"св200",U37/R37*100))</f>
      </c>
      <c r="W37" s="13"/>
      <c r="X37" s="13"/>
      <c r="Y37" s="41"/>
      <c r="Z37" s="12">
        <f t="shared" si="79"/>
      </c>
      <c r="AA37" s="12">
        <f t="shared" si="80"/>
      </c>
      <c r="AB37" s="20"/>
      <c r="AC37" s="12">
        <f>IF(Y37&lt;=0,"",IF(AB37/Y37&gt;200,"св200",AB37/Y37*100))</f>
      </c>
      <c r="AD37" s="13"/>
      <c r="AE37" s="13"/>
      <c r="AF37" s="13"/>
      <c r="AG37" s="12">
        <f>IF(AD37&lt;=0,"",IF(AF37/AD37*100&gt;200,"св200",AF37/AD37*100))</f>
      </c>
      <c r="AH37" s="12">
        <f>IF(AE37&lt;=0,"",IF(AF37/AE37*100&gt;200,"св200",AF37/AE37*100))</f>
      </c>
      <c r="AI37" s="20"/>
      <c r="AJ37" s="12">
        <f>IF(AF37&lt;=0,"",IF(AI37/AF37&gt;200,"св200",AI37/AF37*100))</f>
      </c>
      <c r="AK37" s="13"/>
      <c r="AL37" s="13"/>
      <c r="AM37" s="41"/>
      <c r="AN37" s="12">
        <f>IF(AK37&lt;=0,"",IF(AM37/AK37*100&gt;200,"св200",AM37/AK37*100))</f>
      </c>
      <c r="AO37" s="12">
        <f>IF(AL37&lt;=0,"",IF(AM37/AL37*100&gt;200,"св200",AM37/AL37*100))</f>
      </c>
      <c r="AP37" s="20"/>
      <c r="AQ37" s="12">
        <f>IF(AM37&lt;=0,"",IF(AP37/AM37&gt;200,"св200",AP37/AM37*100))</f>
      </c>
      <c r="AR37" s="13"/>
      <c r="AS37" s="13"/>
      <c r="AT37" s="13"/>
      <c r="AU37" s="12">
        <f>IF(AR37&lt;=0,"",IF(AT37/AR37*100&gt;200,"св200",AT37/AR37*100))</f>
      </c>
      <c r="AV37" s="12">
        <f>IF(AS37&lt;=0,"",IF(AT37/AS37*100&gt;200,"св200",AT37/AS37*100))</f>
      </c>
      <c r="AW37" s="20"/>
      <c r="AX37" s="12">
        <f>IF(AT37&lt;=0,"",IF(AW37/AT37&gt;200,"св200",AW37/AT37*100))</f>
      </c>
      <c r="AY37" s="13"/>
      <c r="AZ37" s="13"/>
      <c r="BA37" s="13"/>
      <c r="BB37" s="12">
        <f>IF(AY37&lt;=0,"",IF(BA37/AY37*100&gt;200,"св200",BA37/AY37*100))</f>
      </c>
      <c r="BC37" s="12">
        <f>IF(AZ37&lt;=0,"",IF(BA37/AZ37*100&gt;200,"св200",BA37/AZ37*100))</f>
      </c>
      <c r="BD37" s="20"/>
      <c r="BE37" s="12">
        <f>IF(BA37&lt;=0,"",IF(BD37/BA37&gt;200,"св200",BD37/BA37*100))</f>
      </c>
      <c r="BF37" s="13"/>
      <c r="BG37" s="13"/>
      <c r="BH37" s="13"/>
      <c r="BI37" s="12">
        <f>IF(BF37&lt;=0,"",IF(BH37/BF37*100&gt;200,"св200",BH37/BF37*100))</f>
      </c>
      <c r="BJ37" s="12">
        <f>IF(BG37&lt;=0,"",IF(BH37/BG37*100&gt;200,"св200",BH37/BG37*100))</f>
      </c>
      <c r="BK37" s="20"/>
      <c r="BL37" s="12">
        <f>IF(BH37&lt;=0,"",IF(BK37/BH37&gt;200,"св200",BK37/BH37*100))</f>
      </c>
      <c r="BM37" s="13"/>
      <c r="BN37" s="41"/>
      <c r="BO37" s="13"/>
      <c r="BP37" s="12">
        <f>IF(BM37&lt;=0,"",IF(BO37/BM37*100&gt;200,"св200",BO37/BM37*100))</f>
      </c>
      <c r="BQ37" s="12">
        <f>IF(BN37&lt;=0,"",IF(BO37/BN37*100&gt;200,"св200",BO37/BN37*100))</f>
      </c>
      <c r="BR37" s="20"/>
      <c r="BS37" s="12">
        <f>IF(BO37&lt;=0,"",IF(BR37/BO37&gt;200,"св200",BR37/BO37*100))</f>
      </c>
      <c r="BT37" s="13"/>
      <c r="BU37" s="13"/>
      <c r="BV37" s="13"/>
      <c r="BW37" s="12">
        <f>IF(BT37&lt;=0,"",IF(BV37/BT37*100&gt;200,"св200",BV37/BT37*100))</f>
      </c>
      <c r="BX37" s="12">
        <f>IF(BU37&lt;=0,"",IF(BV37/BU37*100&gt;200,"св200",BV37/BU37*100))</f>
      </c>
      <c r="BY37" s="20"/>
      <c r="BZ37" s="12">
        <f>IF(BV37&lt;=0,"",IF(BY37/BV37&gt;200,"св200",BY37/BV37*100))</f>
      </c>
      <c r="CA37" s="13"/>
      <c r="CB37" s="13"/>
      <c r="CC37" s="13"/>
      <c r="CD37" s="12">
        <f>IF(CA37&lt;=0,"",IF(CC37/CA37*100&gt;200,"св200",CC37/CA37*100))</f>
      </c>
      <c r="CE37" s="12">
        <f>IF(CB37&lt;=0,"",IF(CC37/CB37*100&gt;200,"св200",CC37/CB37*100))</f>
      </c>
      <c r="CF37" s="20"/>
      <c r="CG37" s="12">
        <f>IF(CC37&lt;=0,"",IF(CF37/CC37&gt;200,"св200",CF37/CC37*100))</f>
      </c>
      <c r="CH37" s="13"/>
      <c r="CI37" s="13"/>
      <c r="CJ37" s="13"/>
      <c r="CK37" s="12">
        <f>IF(CH37&lt;=0,"",IF(CJ37/CH37*100&gt;200,"св200",CJ37/CH37*100))</f>
      </c>
      <c r="CL37" s="12">
        <f>IF(CI37&lt;=0,"",IF(CJ37/CI37*100&gt;200,"св200",CJ37/CI37*100))</f>
      </c>
      <c r="CM37" s="20"/>
      <c r="CN37" s="12">
        <f>IF(CJ37&lt;=0,"",IF(CM37/CJ37&gt;200,"св200",CM37/CJ37*100))</f>
      </c>
    </row>
    <row r="38" spans="39:66" ht="15" customHeight="1">
      <c r="AM38" s="36"/>
      <c r="BN38" s="36"/>
    </row>
    <row r="39" spans="1:66" ht="49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AM39" s="36"/>
      <c r="BN39" s="36"/>
    </row>
    <row r="40" spans="39:66" ht="12.75">
      <c r="AM40" s="36"/>
      <c r="BN40" s="36"/>
    </row>
    <row r="41" spans="39:66" ht="12.75">
      <c r="AM41" s="36"/>
      <c r="BN41" s="36"/>
    </row>
    <row r="42" spans="39:66" ht="12.75">
      <c r="AM42" s="36"/>
      <c r="BN42" s="36"/>
    </row>
    <row r="43" spans="39:66" ht="12.75">
      <c r="AM43" s="36"/>
      <c r="BN43" s="36"/>
    </row>
    <row r="44" spans="39:66" ht="12.75">
      <c r="AM44" s="36"/>
      <c r="BN44" s="36"/>
    </row>
    <row r="45" spans="39:66" ht="12.75">
      <c r="AM45" s="36"/>
      <c r="BN45" s="36"/>
    </row>
    <row r="46" spans="39:66" ht="12.75">
      <c r="AM46" s="36"/>
      <c r="BN46" s="36"/>
    </row>
    <row r="47" spans="39:66" ht="12.75">
      <c r="AM47" s="36"/>
      <c r="BN47" s="36"/>
    </row>
    <row r="48" spans="39:66" ht="12.75">
      <c r="AM48" s="36"/>
      <c r="BN48" s="36"/>
    </row>
    <row r="49" spans="39:66" ht="12.75">
      <c r="AM49" s="36"/>
      <c r="BN49" s="36"/>
    </row>
    <row r="50" spans="39:66" ht="12.75">
      <c r="AM50" s="36"/>
      <c r="BN50" s="36"/>
    </row>
    <row r="51" spans="39:66" ht="12.75">
      <c r="AM51" s="36"/>
      <c r="BN51" s="36"/>
    </row>
    <row r="52" spans="39:66" ht="12.75">
      <c r="AM52" s="36"/>
      <c r="BN52" s="36"/>
    </row>
    <row r="53" spans="39:66" ht="12.75">
      <c r="AM53" s="36"/>
      <c r="BN53" s="36"/>
    </row>
    <row r="54" spans="39:66" ht="12.75">
      <c r="AM54" s="36"/>
      <c r="BN54" s="36"/>
    </row>
    <row r="55" spans="39:66" ht="12.75">
      <c r="AM55" s="36"/>
      <c r="BN55" s="36"/>
    </row>
    <row r="56" spans="39:66" ht="12.75">
      <c r="AM56" s="36"/>
      <c r="BN56" s="36"/>
    </row>
    <row r="57" spans="39:66" ht="12.75">
      <c r="AM57" s="36"/>
      <c r="BN57" s="36"/>
    </row>
    <row r="58" spans="39:66" ht="12.75">
      <c r="AM58" s="36"/>
      <c r="BN58" s="36"/>
    </row>
    <row r="59" spans="39:66" ht="12.75">
      <c r="AM59" s="36"/>
      <c r="BN59" s="36"/>
    </row>
    <row r="60" spans="39:66" ht="12.75">
      <c r="AM60" s="36"/>
      <c r="BN60" s="36"/>
    </row>
    <row r="61" spans="39:66" ht="12.75">
      <c r="AM61" s="36"/>
      <c r="BN61" s="36"/>
    </row>
    <row r="62" spans="39:66" ht="12.75">
      <c r="AM62" s="36"/>
      <c r="BN62" s="36"/>
    </row>
    <row r="63" spans="39:66" ht="12.75">
      <c r="AM63" s="36"/>
      <c r="BN63" s="36"/>
    </row>
    <row r="64" spans="39:66" ht="12.75">
      <c r="AM64" s="36"/>
      <c r="BN64" s="36"/>
    </row>
    <row r="65" spans="39:66" ht="12.75">
      <c r="AM65" s="36"/>
      <c r="BN65" s="36"/>
    </row>
    <row r="66" spans="39:66" ht="12.75">
      <c r="AM66" s="36"/>
      <c r="BN66" s="36"/>
    </row>
    <row r="67" spans="39:66" ht="12.75">
      <c r="AM67" s="36"/>
      <c r="BN67" s="36"/>
    </row>
    <row r="68" spans="39:66" ht="12.75">
      <c r="AM68" s="36"/>
      <c r="BN68" s="36"/>
    </row>
    <row r="69" spans="39:66" ht="12.75">
      <c r="AM69" s="36"/>
      <c r="BN69" s="36"/>
    </row>
    <row r="70" spans="39:66" ht="12.75">
      <c r="AM70" s="36"/>
      <c r="BN70" s="36"/>
    </row>
    <row r="71" spans="39:66" ht="12.75">
      <c r="AM71" s="36"/>
      <c r="BN71" s="36"/>
    </row>
    <row r="72" spans="39:66" ht="12.75">
      <c r="AM72" s="36"/>
      <c r="BN72" s="36"/>
    </row>
    <row r="73" spans="39:66" ht="12.75">
      <c r="AM73" s="36"/>
      <c r="BN73" s="36"/>
    </row>
    <row r="74" spans="39:66" ht="12.75">
      <c r="AM74" s="36"/>
      <c r="BN74" s="36"/>
    </row>
    <row r="75" spans="39:66" ht="12.75">
      <c r="AM75" s="36"/>
      <c r="BN75" s="36"/>
    </row>
    <row r="76" spans="39:66" ht="12.75">
      <c r="AM76" s="36"/>
      <c r="BN76" s="36"/>
    </row>
    <row r="77" spans="39:66" ht="12.75">
      <c r="AM77" s="36"/>
      <c r="BN77" s="36"/>
    </row>
    <row r="78" spans="39:66" ht="12.75">
      <c r="AM78" s="36"/>
      <c r="BN78" s="36"/>
    </row>
    <row r="79" spans="39:66" ht="12.75">
      <c r="AM79" s="36"/>
      <c r="BN79" s="36"/>
    </row>
    <row r="80" spans="39:66" ht="12.75">
      <c r="AM80" s="36"/>
      <c r="BN80" s="36"/>
    </row>
    <row r="81" spans="39:66" ht="12.75">
      <c r="AM81" s="36"/>
      <c r="BN81" s="36"/>
    </row>
    <row r="82" spans="39:66" ht="12.75">
      <c r="AM82" s="36"/>
      <c r="BN82" s="36"/>
    </row>
    <row r="83" spans="39:66" ht="12.75">
      <c r="AM83" s="36"/>
      <c r="BN83" s="36"/>
    </row>
    <row r="84" spans="39:66" ht="12.75">
      <c r="AM84" s="36"/>
      <c r="BN84" s="36"/>
    </row>
    <row r="85" spans="39:66" ht="12.75">
      <c r="AM85" s="36"/>
      <c r="BN85" s="36"/>
    </row>
    <row r="86" spans="39:66" ht="12.75">
      <c r="AM86" s="36"/>
      <c r="BN86" s="36"/>
    </row>
    <row r="87" spans="39:66" ht="12.75">
      <c r="AM87" s="36"/>
      <c r="BN87" s="36"/>
    </row>
    <row r="88" spans="39:66" ht="12.75">
      <c r="AM88" s="36"/>
      <c r="BN88" s="36"/>
    </row>
    <row r="89" spans="39:66" ht="12.75">
      <c r="AM89" s="36"/>
      <c r="BN89" s="36"/>
    </row>
    <row r="90" spans="39:66" ht="12.75">
      <c r="AM90" s="36"/>
      <c r="BN90" s="36"/>
    </row>
    <row r="91" spans="39:66" ht="12.75">
      <c r="AM91" s="36"/>
      <c r="BN91" s="36"/>
    </row>
    <row r="92" spans="39:66" ht="12.75">
      <c r="AM92" s="36"/>
      <c r="BN92" s="36"/>
    </row>
    <row r="93" spans="39:66" ht="12.75">
      <c r="AM93" s="36"/>
      <c r="BN93" s="36"/>
    </row>
    <row r="94" spans="39:66" ht="12.75">
      <c r="AM94" s="36"/>
      <c r="BN94" s="36"/>
    </row>
    <row r="95" spans="39:66" ht="12.75">
      <c r="AM95" s="36"/>
      <c r="BN95" s="36"/>
    </row>
    <row r="96" spans="39:66" ht="12.75">
      <c r="AM96" s="36"/>
      <c r="BN96" s="36"/>
    </row>
    <row r="97" spans="39:66" ht="12.75">
      <c r="AM97" s="36"/>
      <c r="BN97" s="36"/>
    </row>
    <row r="98" spans="39:66" ht="12.75">
      <c r="AM98" s="36"/>
      <c r="BN98" s="36"/>
    </row>
    <row r="99" spans="39:66" ht="12.75">
      <c r="AM99" s="36"/>
      <c r="BN99" s="36"/>
    </row>
    <row r="100" spans="39:66" ht="12.75">
      <c r="AM100" s="36"/>
      <c r="BN100" s="36"/>
    </row>
    <row r="101" spans="39:66" ht="12.75">
      <c r="AM101" s="36"/>
      <c r="BN101" s="36"/>
    </row>
    <row r="102" spans="39:66" ht="12.75">
      <c r="AM102" s="36"/>
      <c r="BN102" s="36"/>
    </row>
    <row r="103" spans="39:66" ht="12.75">
      <c r="AM103" s="36"/>
      <c r="BN103" s="36"/>
    </row>
    <row r="104" ht="12.75">
      <c r="AM104" s="36"/>
    </row>
    <row r="105" ht="12.75">
      <c r="AM105" s="36"/>
    </row>
    <row r="106" ht="12.75">
      <c r="AM106" s="36"/>
    </row>
    <row r="107" ht="12.75">
      <c r="AM107" s="36"/>
    </row>
    <row r="108" ht="12.75">
      <c r="AM108" s="36"/>
    </row>
    <row r="109" ht="12.75">
      <c r="AM109" s="36"/>
    </row>
    <row r="110" ht="12.75">
      <c r="AM110" s="36"/>
    </row>
    <row r="111" ht="12.75">
      <c r="AM111" s="36"/>
    </row>
    <row r="112" ht="12.75">
      <c r="AM112" s="36"/>
    </row>
    <row r="113" ht="12.75">
      <c r="AM113" s="36"/>
    </row>
    <row r="114" ht="12.75">
      <c r="AM114" s="36"/>
    </row>
    <row r="115" ht="12.75">
      <c r="AM115" s="36"/>
    </row>
    <row r="116" ht="12.75">
      <c r="AM116" s="36"/>
    </row>
    <row r="117" ht="12.75">
      <c r="AM117" s="36"/>
    </row>
    <row r="118" ht="12.75">
      <c r="AM118" s="36"/>
    </row>
    <row r="119" ht="12.75">
      <c r="AM119" s="36"/>
    </row>
    <row r="120" ht="12.75">
      <c r="AM120" s="36"/>
    </row>
    <row r="121" ht="12.75">
      <c r="AM121" s="36"/>
    </row>
    <row r="122" ht="12.75">
      <c r="AM122" s="36"/>
    </row>
    <row r="123" ht="12.75">
      <c r="AM123" s="36"/>
    </row>
    <row r="124" ht="12.75">
      <c r="AM124" s="36"/>
    </row>
    <row r="125" ht="12.75">
      <c r="AM125" s="36"/>
    </row>
    <row r="126" ht="12.75">
      <c r="AM126" s="36"/>
    </row>
    <row r="127" ht="12.75">
      <c r="AM127" s="36"/>
    </row>
    <row r="128" ht="12.75">
      <c r="AM128" s="36"/>
    </row>
    <row r="129" ht="12.75">
      <c r="AM129" s="36"/>
    </row>
    <row r="130" ht="12.75">
      <c r="AM130" s="36"/>
    </row>
    <row r="131" ht="12.75">
      <c r="AM131" s="36"/>
    </row>
    <row r="132" ht="12.75">
      <c r="AM132" s="36"/>
    </row>
    <row r="133" ht="12.75">
      <c r="AM133" s="36"/>
    </row>
    <row r="134" ht="12.75">
      <c r="AM134" s="36"/>
    </row>
    <row r="135" ht="12.75">
      <c r="AM135" s="36"/>
    </row>
    <row r="136" ht="12.75">
      <c r="AM136" s="36"/>
    </row>
    <row r="137" ht="12.75">
      <c r="AM137" s="36"/>
    </row>
    <row r="138" ht="12.75">
      <c r="AM138" s="36"/>
    </row>
    <row r="139" ht="12.75">
      <c r="AM139" s="36"/>
    </row>
    <row r="140" ht="12.75">
      <c r="AM140" s="36"/>
    </row>
    <row r="141" ht="12.75">
      <c r="AM141" s="36"/>
    </row>
    <row r="142" ht="12.75">
      <c r="AM142" s="36"/>
    </row>
    <row r="143" ht="12.75">
      <c r="AM143" s="36"/>
    </row>
    <row r="144" ht="12.75">
      <c r="AM144" s="36"/>
    </row>
    <row r="145" ht="12.75">
      <c r="AM145" s="36"/>
    </row>
    <row r="146" ht="12.75">
      <c r="AM146" s="36"/>
    </row>
    <row r="147" ht="12.75">
      <c r="AM147" s="36"/>
    </row>
    <row r="148" ht="12.75">
      <c r="AM148" s="36"/>
    </row>
    <row r="149" ht="12.75">
      <c r="AM149" s="36"/>
    </row>
    <row r="150" ht="12.75">
      <c r="AM150" s="36"/>
    </row>
    <row r="151" ht="12.75">
      <c r="AM151" s="36"/>
    </row>
    <row r="152" ht="12.75">
      <c r="AM152" s="36"/>
    </row>
    <row r="153" ht="12.75">
      <c r="AM153" s="36"/>
    </row>
    <row r="154" ht="12.75">
      <c r="AM154" s="36"/>
    </row>
    <row r="155" ht="12.75">
      <c r="AM155" s="36"/>
    </row>
    <row r="156" ht="12.75">
      <c r="AM156" s="36"/>
    </row>
    <row r="157" ht="12.75">
      <c r="AM157" s="36"/>
    </row>
    <row r="158" ht="12.75">
      <c r="AM158" s="36"/>
    </row>
    <row r="159" ht="12.75">
      <c r="AM159" s="36"/>
    </row>
    <row r="160" ht="12.75">
      <c r="AM160" s="36"/>
    </row>
    <row r="161" ht="12.75">
      <c r="AM161" s="36"/>
    </row>
    <row r="162" ht="12.75">
      <c r="AM162" s="36"/>
    </row>
    <row r="163" ht="12.75">
      <c r="AM163" s="36"/>
    </row>
    <row r="164" ht="12.75">
      <c r="AM164" s="36"/>
    </row>
    <row r="165" ht="12.75">
      <c r="AM165" s="36"/>
    </row>
    <row r="166" ht="12.75">
      <c r="AM166" s="36"/>
    </row>
    <row r="167" ht="12.75">
      <c r="AM167" s="36"/>
    </row>
    <row r="168" ht="12.75">
      <c r="AM168" s="36"/>
    </row>
    <row r="169" ht="12.75">
      <c r="AM169" s="36"/>
    </row>
    <row r="170" ht="12.75">
      <c r="AM170" s="36"/>
    </row>
    <row r="171" ht="12.75">
      <c r="AM171" s="36"/>
    </row>
    <row r="172" ht="12.75">
      <c r="AM172" s="36"/>
    </row>
    <row r="173" ht="12.75">
      <c r="AM173" s="36"/>
    </row>
    <row r="174" ht="12.75">
      <c r="AM174" s="36"/>
    </row>
    <row r="175" ht="12.75">
      <c r="AM175" s="36"/>
    </row>
    <row r="176" ht="12.75">
      <c r="AM176" s="36"/>
    </row>
    <row r="177" ht="12.75">
      <c r="AM177" s="36"/>
    </row>
    <row r="178" ht="12.75">
      <c r="AM178" s="36"/>
    </row>
    <row r="179" ht="12.75">
      <c r="AM179" s="36"/>
    </row>
    <row r="180" ht="12.75">
      <c r="AM180" s="36"/>
    </row>
    <row r="181" ht="12.75">
      <c r="AM181" s="36"/>
    </row>
    <row r="182" ht="12.75">
      <c r="AM182" s="36"/>
    </row>
    <row r="183" ht="12.75">
      <c r="AM183" s="36"/>
    </row>
    <row r="184" ht="12.75">
      <c r="AM184" s="36"/>
    </row>
    <row r="185" ht="12.75">
      <c r="AM185" s="36"/>
    </row>
    <row r="186" ht="12.75">
      <c r="AM186" s="36"/>
    </row>
    <row r="187" ht="12.75">
      <c r="AM187" s="36"/>
    </row>
    <row r="188" ht="12.75">
      <c r="AM188" s="36"/>
    </row>
    <row r="189" ht="12.75">
      <c r="AM189" s="36"/>
    </row>
    <row r="190" ht="12.75">
      <c r="AM190" s="36"/>
    </row>
    <row r="191" ht="12.75">
      <c r="AM191" s="36"/>
    </row>
    <row r="192" ht="12.75">
      <c r="AM192" s="36"/>
    </row>
    <row r="193" ht="12.75">
      <c r="AM193" s="36"/>
    </row>
    <row r="194" ht="12.75">
      <c r="AM194" s="36"/>
    </row>
    <row r="195" ht="12.75">
      <c r="AM195" s="36"/>
    </row>
    <row r="196" ht="12.75">
      <c r="AM196" s="36"/>
    </row>
    <row r="197" ht="12.75">
      <c r="AM197" s="36"/>
    </row>
    <row r="198" ht="12.75">
      <c r="AM198" s="36"/>
    </row>
    <row r="199" ht="12.75">
      <c r="AM199" s="36"/>
    </row>
    <row r="200" ht="12.75">
      <c r="AM200" s="36"/>
    </row>
    <row r="201" ht="12.75">
      <c r="AM201" s="36"/>
    </row>
    <row r="202" ht="12.75">
      <c r="AM202" s="36"/>
    </row>
    <row r="203" ht="12.75">
      <c r="AM203" s="36"/>
    </row>
    <row r="204" ht="12.75">
      <c r="AM204" s="36"/>
    </row>
    <row r="205" ht="12.75">
      <c r="AM205" s="36"/>
    </row>
    <row r="206" ht="12.75">
      <c r="AM206" s="36"/>
    </row>
    <row r="207" ht="12.75">
      <c r="AM207" s="36"/>
    </row>
    <row r="208" ht="12.75">
      <c r="AM208" s="36"/>
    </row>
    <row r="209" ht="12.75">
      <c r="AM209" s="36"/>
    </row>
    <row r="210" ht="12.75">
      <c r="AM210" s="36"/>
    </row>
    <row r="211" ht="12.75">
      <c r="AM211" s="36"/>
    </row>
    <row r="212" ht="12.75">
      <c r="AM212" s="36"/>
    </row>
    <row r="213" ht="12.75">
      <c r="AM213" s="36"/>
    </row>
    <row r="214" ht="12.75">
      <c r="AM214" s="36"/>
    </row>
    <row r="215" ht="12.75">
      <c r="AM215" s="36"/>
    </row>
    <row r="216" ht="12.75">
      <c r="AM216" s="36"/>
    </row>
    <row r="217" ht="12.75">
      <c r="AM217" s="36"/>
    </row>
    <row r="218" ht="12.75">
      <c r="AM218" s="36"/>
    </row>
    <row r="219" ht="12.75">
      <c r="AM219" s="36"/>
    </row>
    <row r="220" ht="12.75">
      <c r="AM220" s="36"/>
    </row>
    <row r="221" ht="12.75">
      <c r="AM221" s="36"/>
    </row>
    <row r="222" ht="12.75">
      <c r="AM222" s="36"/>
    </row>
    <row r="223" ht="12.75">
      <c r="AM223" s="36"/>
    </row>
    <row r="224" ht="12.75">
      <c r="AM224" s="36"/>
    </row>
    <row r="225" ht="12.75">
      <c r="AM225" s="36"/>
    </row>
    <row r="226" ht="12.75">
      <c r="AM226" s="36"/>
    </row>
    <row r="227" ht="12.75">
      <c r="AM227" s="36"/>
    </row>
    <row r="228" ht="12.75">
      <c r="AM228" s="36"/>
    </row>
    <row r="229" ht="12.75">
      <c r="AM229" s="36"/>
    </row>
    <row r="230" ht="12.75">
      <c r="AM230" s="36"/>
    </row>
    <row r="231" ht="12.75">
      <c r="AM231" s="36"/>
    </row>
    <row r="232" ht="12.75">
      <c r="AM232" s="36"/>
    </row>
    <row r="233" ht="12.75">
      <c r="AM233" s="36"/>
    </row>
    <row r="234" ht="12.75">
      <c r="AM234" s="36"/>
    </row>
    <row r="235" ht="12.75">
      <c r="AM235" s="36"/>
    </row>
    <row r="236" ht="12.75">
      <c r="AM236" s="36"/>
    </row>
    <row r="237" ht="12.75">
      <c r="AM237" s="36"/>
    </row>
    <row r="238" ht="12.75">
      <c r="AM238" s="36"/>
    </row>
    <row r="239" ht="12.75">
      <c r="AM239" s="36"/>
    </row>
    <row r="240" ht="12.75">
      <c r="AM240" s="36"/>
    </row>
    <row r="241" ht="12.75">
      <c r="AM241" s="36"/>
    </row>
    <row r="242" ht="12.75">
      <c r="AM242" s="36"/>
    </row>
    <row r="243" ht="12.75">
      <c r="AM243" s="36"/>
    </row>
    <row r="244" ht="12.75">
      <c r="AM244" s="36"/>
    </row>
    <row r="245" ht="12.75">
      <c r="AM245" s="36"/>
    </row>
    <row r="246" ht="12.75">
      <c r="AM246" s="36"/>
    </row>
    <row r="247" ht="12.75">
      <c r="AM247" s="36"/>
    </row>
    <row r="248" ht="12.75">
      <c r="AM248" s="36"/>
    </row>
    <row r="249" ht="12.75">
      <c r="AM249" s="36"/>
    </row>
    <row r="250" ht="12.75">
      <c r="AM250" s="36"/>
    </row>
    <row r="251" ht="12.75">
      <c r="AM251" s="36"/>
    </row>
    <row r="252" ht="12.75">
      <c r="AM252" s="36"/>
    </row>
    <row r="253" ht="12.75">
      <c r="AM253" s="36"/>
    </row>
    <row r="254" ht="12.75">
      <c r="AM254" s="36"/>
    </row>
    <row r="255" ht="12.75">
      <c r="AM255" s="36"/>
    </row>
    <row r="256" ht="12.75">
      <c r="AM256" s="36"/>
    </row>
    <row r="257" ht="12.75">
      <c r="AM257" s="36"/>
    </row>
    <row r="258" ht="12.75">
      <c r="AM258" s="36"/>
    </row>
    <row r="259" ht="12.75">
      <c r="AM259" s="36"/>
    </row>
    <row r="260" ht="12.75">
      <c r="AM260" s="36"/>
    </row>
    <row r="261" ht="12.75">
      <c r="AM261" s="36"/>
    </row>
    <row r="262" ht="12.75">
      <c r="AM262" s="36"/>
    </row>
    <row r="263" ht="12.75">
      <c r="AM263" s="36"/>
    </row>
    <row r="264" ht="12.75">
      <c r="AM264" s="36"/>
    </row>
    <row r="265" ht="12.75">
      <c r="AM265" s="36"/>
    </row>
    <row r="266" ht="12.75">
      <c r="AM266" s="36"/>
    </row>
    <row r="267" ht="12.75">
      <c r="AM267" s="36"/>
    </row>
    <row r="268" ht="12.75">
      <c r="AM268" s="36"/>
    </row>
    <row r="269" ht="12.75">
      <c r="AM269" s="36"/>
    </row>
    <row r="270" ht="12.75">
      <c r="AM270" s="36"/>
    </row>
    <row r="271" ht="12.75">
      <c r="AM271" s="36"/>
    </row>
    <row r="272" ht="12.75">
      <c r="AM272" s="36"/>
    </row>
    <row r="273" ht="12.75">
      <c r="AM273" s="36"/>
    </row>
    <row r="274" ht="12.75">
      <c r="AM274" s="36"/>
    </row>
    <row r="275" ht="12.75">
      <c r="AM275" s="36"/>
    </row>
    <row r="276" ht="12.75">
      <c r="AM276" s="36"/>
    </row>
    <row r="277" ht="12.75">
      <c r="AM277" s="36"/>
    </row>
    <row r="278" ht="12.75">
      <c r="AM278" s="36"/>
    </row>
    <row r="279" ht="12.75">
      <c r="AM279" s="36"/>
    </row>
    <row r="280" ht="12.75">
      <c r="AM280" s="36"/>
    </row>
    <row r="281" ht="12.75">
      <c r="AM281" s="36"/>
    </row>
    <row r="282" ht="12.75">
      <c r="AM282" s="36"/>
    </row>
    <row r="283" ht="12.75">
      <c r="AM283" s="36"/>
    </row>
    <row r="284" ht="12.75">
      <c r="AM284" s="36"/>
    </row>
    <row r="285" ht="12.75">
      <c r="AM285" s="36"/>
    </row>
    <row r="286" ht="12.75">
      <c r="AM286" s="36"/>
    </row>
    <row r="287" ht="12.75">
      <c r="AM287" s="36"/>
    </row>
    <row r="288" ht="12.75">
      <c r="AM288" s="36"/>
    </row>
    <row r="289" ht="12.75">
      <c r="AM289" s="36"/>
    </row>
    <row r="290" ht="12.75">
      <c r="AM290" s="36"/>
    </row>
    <row r="291" ht="12.75">
      <c r="AM291" s="36"/>
    </row>
    <row r="292" ht="12.75">
      <c r="AM292" s="36"/>
    </row>
    <row r="293" ht="12.75">
      <c r="AM293" s="36"/>
    </row>
    <row r="294" ht="12.75">
      <c r="AM294" s="36"/>
    </row>
    <row r="295" ht="12.75">
      <c r="AM295" s="36"/>
    </row>
    <row r="296" ht="12.75">
      <c r="AM296" s="36"/>
    </row>
  </sheetData>
  <sheetProtection/>
  <mergeCells count="16">
    <mergeCell ref="AD4:AJ4"/>
    <mergeCell ref="A39:V39"/>
    <mergeCell ref="K1:O1"/>
    <mergeCell ref="A4:A5"/>
    <mergeCell ref="B4:H4"/>
    <mergeCell ref="I4:O4"/>
    <mergeCell ref="P4:V4"/>
    <mergeCell ref="W4:AC4"/>
    <mergeCell ref="BM4:BS4"/>
    <mergeCell ref="BT4:BZ4"/>
    <mergeCell ref="CA4:CG4"/>
    <mergeCell ref="CH4:CN4"/>
    <mergeCell ref="AK4:AQ4"/>
    <mergeCell ref="AR4:AX4"/>
    <mergeCell ref="AY4:BE4"/>
    <mergeCell ref="BF4:BL4"/>
  </mergeCells>
  <printOptions/>
  <pageMargins left="0.17" right="0.17" top="0.18" bottom="0.19" header="0.2" footer="0.17"/>
  <pageSetup fitToWidth="7" horizontalDpi="600" verticalDpi="600" orientation="portrait" paperSize="9" scale="57" r:id="rId1"/>
  <colBreaks count="6" manualBreakCount="6">
    <brk id="15" max="41" man="1"/>
    <brk id="29" max="41" man="1"/>
    <brk id="43" max="41" man="1"/>
    <brk id="57" max="41" man="1"/>
    <brk id="71" max="41" man="1"/>
    <brk id="8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Microsoft Office</cp:lastModifiedBy>
  <cp:lastPrinted>2015-10-15T05:49:15Z</cp:lastPrinted>
  <dcterms:created xsi:type="dcterms:W3CDTF">2011-02-11T14:16:17Z</dcterms:created>
  <dcterms:modified xsi:type="dcterms:W3CDTF">2015-10-16T09:18:59Z</dcterms:modified>
  <cp:category/>
  <cp:version/>
  <cp:contentType/>
  <cp:contentStatus/>
</cp:coreProperties>
</file>